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4352" windowHeight="7992"/>
  </bookViews>
  <sheets>
    <sheet name="Planilha Orç." sheetId="1" r:id="rId1"/>
    <sheet name="Cronograma" sheetId="2" r:id="rId2"/>
    <sheet name="Memória Calc." sheetId="3" r:id="rId3"/>
    <sheet name="BDI" sheetId="4" r:id="rId4"/>
  </sheets>
  <definedNames>
    <definedName name="_xlnm.Print_Area" localSheetId="1">Cronograma!$A$1:$J$17</definedName>
    <definedName name="_xlnm.Print_Area" localSheetId="0">'Planilha Orç.'!$A$1:$H$30</definedName>
    <definedName name="_xlnm.Print_Titles" localSheetId="1">Cronograma!$6:$7</definedName>
    <definedName name="_xlnm.Print_Titles" localSheetId="2">'Memória Calc.'!$7:$7</definedName>
    <definedName name="_xlnm.Print_Titles" localSheetId="0">'Planilha Orç.'!$8:$8</definedName>
  </definedNames>
  <calcPr calcId="144525"/>
</workbook>
</file>

<file path=xl/calcChain.xml><?xml version="1.0" encoding="utf-8"?>
<calcChain xmlns="http://schemas.openxmlformats.org/spreadsheetml/2006/main">
  <c r="A1" i="4" l="1"/>
  <c r="E18" i="3"/>
  <c r="E17" i="3"/>
  <c r="E16" i="3"/>
  <c r="E12" i="3"/>
  <c r="E11" i="3"/>
  <c r="E10" i="3"/>
  <c r="B18" i="3"/>
  <c r="B17" i="3"/>
  <c r="B16" i="3"/>
  <c r="B15" i="3"/>
  <c r="B14" i="3"/>
  <c r="B13" i="3"/>
  <c r="B12" i="3"/>
  <c r="B11" i="3"/>
  <c r="B10" i="3"/>
  <c r="B9" i="3"/>
  <c r="A5" i="3"/>
  <c r="A4" i="3"/>
  <c r="A3" i="3"/>
  <c r="A1" i="3"/>
  <c r="E3" i="2"/>
  <c r="A4" i="2"/>
  <c r="A3" i="2"/>
  <c r="A1" i="2"/>
  <c r="D18" i="1"/>
  <c r="G13" i="1"/>
  <c r="H13" i="1" s="1"/>
  <c r="D20" i="4"/>
  <c r="G10" i="1" l="1"/>
  <c r="H10" i="1" s="1"/>
  <c r="G18" i="1"/>
  <c r="H18" i="1" s="1"/>
  <c r="G16" i="1"/>
  <c r="H16" i="1" s="1"/>
  <c r="G19" i="1"/>
  <c r="H19" i="1" s="1"/>
  <c r="G17" i="1"/>
  <c r="H17" i="1" s="1"/>
  <c r="G14" i="1"/>
  <c r="H14" i="1" s="1"/>
  <c r="G15" i="1"/>
  <c r="H15" i="1" s="1"/>
  <c r="G11" i="1"/>
  <c r="G12" i="1"/>
  <c r="B8" i="3" l="1"/>
  <c r="H12" i="1" l="1"/>
  <c r="A8" i="2" l="1"/>
  <c r="B8" i="2" l="1"/>
  <c r="H11" i="1" l="1"/>
  <c r="H20" i="1" s="1"/>
  <c r="E9" i="2" l="1"/>
  <c r="E11" i="2" s="1"/>
  <c r="F9" i="2"/>
  <c r="F11" i="2" s="1"/>
  <c r="H9" i="2"/>
  <c r="H11" i="2" s="1"/>
  <c r="G9" i="2"/>
  <c r="G11" i="2" s="1"/>
  <c r="J4" i="2"/>
  <c r="A24" i="1"/>
  <c r="C6" i="1"/>
  <c r="D9" i="2" l="1"/>
  <c r="D11" i="2" s="1"/>
  <c r="G10" i="2"/>
  <c r="H10" i="2"/>
  <c r="D8" i="2" l="1"/>
  <c r="D10" i="2" s="1"/>
  <c r="F10" i="2"/>
  <c r="E10" i="2"/>
</calcChain>
</file>

<file path=xl/sharedStrings.xml><?xml version="1.0" encoding="utf-8"?>
<sst xmlns="http://schemas.openxmlformats.org/spreadsheetml/2006/main" count="180" uniqueCount="121">
  <si>
    <t>ITEM</t>
  </si>
  <si>
    <t>DESCRIÇÃO DOS SERVIÇOS</t>
  </si>
  <si>
    <t>QUANTIDADE</t>
  </si>
  <si>
    <t>PREÇO TOTAL</t>
  </si>
  <si>
    <t>1.1</t>
  </si>
  <si>
    <t>PREÇO UNIT. S/ LDI</t>
  </si>
  <si>
    <t>PREÇO UNIT. C/ LDI</t>
  </si>
  <si>
    <r>
      <t xml:space="preserve">FORMA DE EXECUÇÃO: </t>
    </r>
    <r>
      <rPr>
        <sz val="9"/>
        <color theme="1"/>
        <rFont val="Arial Narrow"/>
        <family val="2"/>
      </rPr>
      <t>INDIRETA</t>
    </r>
  </si>
  <si>
    <t>LDI =</t>
  </si>
  <si>
    <t>PLANILHA ORÇAMENTÁRIA</t>
  </si>
  <si>
    <t>TOTAL GERAL</t>
  </si>
  <si>
    <t>CÓDIGO *</t>
  </si>
  <si>
    <t>__________________________________________</t>
  </si>
  <si>
    <t xml:space="preserve">VALOR TOTAL DA OBRA: </t>
  </si>
  <si>
    <t>CRONOGRAMA FÍSICO-FINANCEIRO</t>
  </si>
  <si>
    <t xml:space="preserve">ETAPAS/DESCRIÇÃO </t>
  </si>
  <si>
    <t>FÍSICO / FINANCEIRO</t>
  </si>
  <si>
    <t>TOTAL ETAPAS</t>
  </si>
  <si>
    <t>VALOR DA OBRA:</t>
  </si>
  <si>
    <t>PERÍODO</t>
  </si>
  <si>
    <t>MÊS 01</t>
  </si>
  <si>
    <t>MÊS 02</t>
  </si>
  <si>
    <t>MÊS 03</t>
  </si>
  <si>
    <t>FÍSICO (%)</t>
  </si>
  <si>
    <t>FINANCEIRO (R$)</t>
  </si>
  <si>
    <t>TOTAL</t>
  </si>
  <si>
    <t>m²</t>
  </si>
  <si>
    <t>UNID.</t>
  </si>
  <si>
    <t>1.2</t>
  </si>
  <si>
    <r>
      <t xml:space="preserve">PRAZO DE EXECUÇÃO: </t>
    </r>
    <r>
      <rPr>
        <sz val="9"/>
        <color theme="1"/>
        <rFont val="Arial Narrow"/>
        <family val="2"/>
      </rPr>
      <t>3</t>
    </r>
    <r>
      <rPr>
        <sz val="9"/>
        <rFont val="Arial Narrow"/>
        <family val="2"/>
      </rPr>
      <t xml:space="preserve"> MESES</t>
    </r>
  </si>
  <si>
    <t>O valor total da obra é de:</t>
  </si>
  <si>
    <t>MEMÓRIA DE CÁLCULO</t>
  </si>
  <si>
    <t>DESCRIÇÃO DO CÁLCULO</t>
  </si>
  <si>
    <t>RESULTADO</t>
  </si>
  <si>
    <t>UNIDADE</t>
  </si>
  <si>
    <t>CÁLCULO</t>
  </si>
  <si>
    <t>-</t>
  </si>
  <si>
    <t>COTAÇÃO</t>
  </si>
  <si>
    <t xml:space="preserve">DETALHAMENTO DO BDI </t>
  </si>
  <si>
    <t xml:space="preserve"> </t>
  </si>
  <si>
    <t>SIGLA</t>
  </si>
  <si>
    <t>COMPOSIÇÃO DO BDI:</t>
  </si>
  <si>
    <t>PERCENTUAIS (%)</t>
  </si>
  <si>
    <t>TAXA DE TRIBUTOS</t>
  </si>
  <si>
    <t>PIS =</t>
  </si>
  <si>
    <t>AC</t>
  </si>
  <si>
    <t xml:space="preserve">ADMINISTRAÇÃO CENTRAL </t>
  </si>
  <si>
    <t>CONFINS =</t>
  </si>
  <si>
    <t>S</t>
  </si>
  <si>
    <t xml:space="preserve">TAXA DE SEGUROS </t>
  </si>
  <si>
    <t>ISS=</t>
  </si>
  <si>
    <t>G</t>
  </si>
  <si>
    <t>TAXA DE GARANTIAS</t>
  </si>
  <si>
    <t>R</t>
  </si>
  <si>
    <t xml:space="preserve">TAXA DE RISCOS </t>
  </si>
  <si>
    <t>DF</t>
  </si>
  <si>
    <t xml:space="preserve">TAXA DE DESPESAS/FINANCEIRAS </t>
  </si>
  <si>
    <t>I =</t>
  </si>
  <si>
    <t>L</t>
  </si>
  <si>
    <t>TAXA DE LUCROS/REMUNERAÇÃO</t>
  </si>
  <si>
    <t>I</t>
  </si>
  <si>
    <t>CPRB</t>
  </si>
  <si>
    <t>BDI=</t>
  </si>
  <si>
    <t>BDI % = (1+(AC+S+G+R))*(1+DF)*(1+L)/(1-(I+CPRB)</t>
  </si>
  <si>
    <t>PREFEITURA MUNICIPAL DE CORAÇÃO DE JESUS-MG</t>
  </si>
  <si>
    <r>
      <t xml:space="preserve">PROPONENTE: </t>
    </r>
    <r>
      <rPr>
        <sz val="9"/>
        <color theme="1"/>
        <rFont val="Arial Narrow"/>
        <family val="2"/>
      </rPr>
      <t>PREFEITURA MUNICIPAL DE CORAÇÃO DE JESUS - MG</t>
    </r>
  </si>
  <si>
    <r>
      <t xml:space="preserve">OBRA: </t>
    </r>
    <r>
      <rPr>
        <sz val="9"/>
        <color theme="1"/>
        <rFont val="Arial Narrow"/>
        <family val="2"/>
      </rPr>
      <t>REFORMA DE QUADRA PARA CAMPO DE GRAMA SINTÉTICA</t>
    </r>
  </si>
  <si>
    <r>
      <t>LOCAL:</t>
    </r>
    <r>
      <rPr>
        <sz val="9"/>
        <color theme="1"/>
        <rFont val="Arial Narrow"/>
        <family val="2"/>
      </rPr>
      <t xml:space="preserve"> DISTRITO SÃO JOAQUIM - CORAÇÃO DE JESUS - MG</t>
    </r>
  </si>
  <si>
    <t>ED-50533</t>
  </si>
  <si>
    <t>APICOAMENTO DE PISO CIMENTADO - PROFUNDIDADE ATÉ 1 CM (PREPARAÇÃO DO PISO ANTIGO PARA NOVO CONTRA-PISO)</t>
  </si>
  <si>
    <t>ED-50568</t>
  </si>
  <si>
    <t>CONTRAPISO DESEMPENADO COM ARGAMASSA, TRAÇO 1:3 (CIMENTO E AREIA), ESP. 30MM (NOVO CONTRA-PISO COM CAIMENTO DE 1% PARA UM SÓ LADO)</t>
  </si>
  <si>
    <t>GRAMA SINTETICA ALTURA /ESPESSURA DE 52MM (2MM DE BASE E 50MM DE FIOS EXPOSTOS), BASE DUPLA REFORÇADA, 100% PE (POLIETILENO), FIO MILTIFIBRILADO, MINIMO DE 8.000 PONTOS POR M2, INCLUINDO FRETE E MAO DE OBRA DE INSTALACAO (FLUTUANTE, UNIAO DOS ROLOS COM TAPEDE 30CM, COLA PU, 30 KG/M2 DE AREIA CLASSIFICADA GRANULOMETRIA 40/45 OU 50/60 E 8 KG/M2 DE GRANULO DE BORRACHA SBR 0.8 PRETA MALHA 10 (0,7 A 2,0 MM)</t>
  </si>
  <si>
    <t>1.3</t>
  </si>
  <si>
    <t>1.4</t>
  </si>
  <si>
    <t>ED-48434</t>
  </si>
  <si>
    <t>REMOÇÃO MANUAL DE ALAMBRADO METÁLICO, COM REAPROVEITAMENTO, INCLUSIVE AFASTAMENTO E EMPILHAMENTO, EXCLUSIVE TRANSPORTE E RETIRADA DO MATERIAL REMOVIDO NÃO REAPROVEITÁVEL</t>
  </si>
  <si>
    <t>ED-9100</t>
  </si>
  <si>
    <t>1.5</t>
  </si>
  <si>
    <t>1.6</t>
  </si>
  <si>
    <t>TRAVE DE GOL EM TUBO GALVANIZADO PARA QUADRA, INCLUSIVE REDE E PINTURA</t>
  </si>
  <si>
    <t>ED-49569</t>
  </si>
  <si>
    <t>UN</t>
  </si>
  <si>
    <t>REDE DE POLIETILENO MALHA 12X12CM, FIO 2MM, INCLUI FORNECIMENTO E INSTALAÇÃO, CABOS E ACESSÓRIOS PARA A INSTALAÇÃO, FIXAÇÃO NO ALAMBRADO.</t>
  </si>
  <si>
    <t>1.7</t>
  </si>
  <si>
    <t>1.8</t>
  </si>
  <si>
    <t>ALAMBRADO PARA QUADRA ESPORTIVA, EM TELA DE ARAME GALVANIZADO COM TRAMA LOSANGULAR DE 2" (50,8MM) E FIO BWG12 (2,77MM), EXCLUSIVE PINTURA, INCLUSIVE FIXAÇÃO E
FORNECIMENTO EM QUADROS DE TUBOS DE AÇO CARBONO GALVANIZADO DIÂMETRO DE 50MM (2") (REFORMA TOTAL DO ALAMBRADO COM ALTURA DE 4M, INCLUSIVE PINTURA)</t>
  </si>
  <si>
    <t>ED-50509</t>
  </si>
  <si>
    <t>SERVIÇOS QUADRA / CAMPO SOCIETY</t>
  </si>
  <si>
    <t>1.9</t>
  </si>
  <si>
    <t>ED-50266</t>
  </si>
  <si>
    <t>LIMPEZA FINAL PARA ENTREGA DA OBRA</t>
  </si>
  <si>
    <t>1.10</t>
  </si>
  <si>
    <t>ED-16660</t>
  </si>
  <si>
    <t>FORNECIMENTO E COLOCAÇÃO DE PLACA DE OBRA EM CHAPA GALVANIZADA #26, ESP. 0,45 MM, PLOTADA COM ADESIVO VINÍLICO, AFIXADA COM REBITES 4,8X40 MM, EM ESTRUTURA METÁLICA DE METALON 20X20 MM, ESP. 1,25 MM, INCLUSIVE SUPORTE EM EUCALIPTO (PLACA 2 x 1M)</t>
  </si>
  <si>
    <t>* Valores referênciados da tabela de composição de preços SETOP região norte de Janeiro/2023, com desoneração.</t>
  </si>
  <si>
    <t>Cento e oitenta e quatro mil setecentos reais e noventa e sete centavos.</t>
  </si>
  <si>
    <t>Coração de Jesus, 29 de março de 2023.</t>
  </si>
  <si>
    <t>Lucas Valdieric Oliveira Santos</t>
  </si>
  <si>
    <t>Eng° Civil do município</t>
  </si>
  <si>
    <t>Prefeito Municipal de Coração de Jesus</t>
  </si>
  <si>
    <t>Robson Adalberto Mota Dias</t>
  </si>
  <si>
    <t>PINTURA ESMALTE EM SUPERFÍCIE DE CONCRETO/ALVENARIA, DUAS (2) DEMÃOS, EXCLUSIVE SELADOR ACRÍLICO E MASSA ACRÍLICA/CORRIDA (PVA) - (PINTURA TOTAL DA MURETA EXISTENTE, DOIS LADOS)</t>
  </si>
  <si>
    <r>
      <t xml:space="preserve">PRAZO DE EXECUÇÃO: </t>
    </r>
    <r>
      <rPr>
        <sz val="9"/>
        <color theme="1"/>
        <rFont val="Arial Narrow"/>
        <family val="2"/>
      </rPr>
      <t xml:space="preserve">4 </t>
    </r>
    <r>
      <rPr>
        <sz val="9"/>
        <rFont val="Arial Narrow"/>
        <family val="2"/>
      </rPr>
      <t>MESES</t>
    </r>
  </si>
  <si>
    <t>MÊS 04</t>
  </si>
  <si>
    <t>30,50 x 18,50 =</t>
  </si>
  <si>
    <t>2 x 1 =</t>
  </si>
  <si>
    <t>PLACA 2 X 1</t>
  </si>
  <si>
    <t>ÁREA TOTAL DA QUADRA (30,50m x 18,50m)</t>
  </si>
  <si>
    <t>TRECHO DE ALAMBRADO DANIFICADO</t>
  </si>
  <si>
    <t>20 x 2 x 2 =</t>
  </si>
  <si>
    <t>ALAMBRADO NOVO A SER EXECUTADO</t>
  </si>
  <si>
    <t>CONFORME PROJETO, DUAS UNIDADES</t>
  </si>
  <si>
    <t>PERÍMETRO TOTAL DA QUADRA (30,50 + 30,50 + 18,50 + 18,50) VEZES A ALTURA DE 1m, VEZES DOIS LADOS DA MURETA</t>
  </si>
  <si>
    <t xml:space="preserve"> (30,5 + 30,5 + 18,5 + 18,5) x 1 x 2 =</t>
  </si>
  <si>
    <t xml:space="preserve">REFORMA DE QUADRA </t>
  </si>
  <si>
    <t>OBSERVAÇÃO: A ALÍCOTA DE ISSQN COBRADO NO MUNICÍPIO DE CORAÇÃO DE JESUS CORRESPONDE A 3,0% DOS VALORES DOS SERVIÇOS.</t>
  </si>
  <si>
    <t>Coração de Jesus, MG, 29 de março de 2023</t>
  </si>
  <si>
    <t>_______________________________________________</t>
  </si>
  <si>
    <r>
      <t xml:space="preserve">CNPJ: </t>
    </r>
    <r>
      <rPr>
        <sz val="9"/>
        <color theme="1"/>
        <rFont val="Arial Narrow"/>
        <family val="2"/>
      </rPr>
      <t>22.680.672/0001-28</t>
    </r>
  </si>
  <si>
    <r>
      <t xml:space="preserve">DATA: </t>
    </r>
    <r>
      <rPr>
        <sz val="9"/>
        <color theme="1"/>
        <rFont val="Arial Narrow"/>
        <family val="2"/>
      </rPr>
      <t>MARÇO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</si>
</sst>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3"/>
      <color theme="1"/>
      <name val="Arial Narrow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20"/>
      <color rgb="FFFF0000"/>
      <name val="Arial Narrow"/>
      <family val="2"/>
    </font>
    <font>
      <b/>
      <sz val="16"/>
      <color theme="1"/>
      <name val="Arial Narrow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9" fillId="0" borderId="0" xfId="0" applyFont="1"/>
    <xf numFmtId="10" fontId="1" fillId="0" borderId="1" xfId="0" applyNumberFormat="1" applyFont="1" applyBorder="1"/>
    <xf numFmtId="10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2" fillId="0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164" fontId="6" fillId="0" borderId="4" xfId="0" applyNumberFormat="1" applyFont="1" applyBorder="1" applyAlignment="1">
      <alignment horizontal="left"/>
    </xf>
    <xf numFmtId="0" fontId="4" fillId="0" borderId="0" xfId="0" applyNumberFormat="1" applyFont="1" applyFill="1" applyAlignment="1"/>
    <xf numFmtId="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15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6" fillId="0" borderId="0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16" fillId="0" borderId="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/>
    <xf numFmtId="0" fontId="20" fillId="0" borderId="11" xfId="0" applyFont="1" applyBorder="1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0" fontId="0" fillId="0" borderId="1" xfId="2" applyNumberFormat="1" applyFont="1" applyBorder="1" applyAlignment="1">
      <alignment horizontal="right"/>
    </xf>
    <xf numFmtId="10" fontId="0" fillId="0" borderId="1" xfId="2" applyNumberFormat="1" applyFont="1" applyBorder="1" applyAlignment="1">
      <alignment vertical="center"/>
    </xf>
    <xf numFmtId="10" fontId="0" fillId="0" borderId="0" xfId="2" applyNumberFormat="1" applyFont="1" applyBorder="1"/>
    <xf numFmtId="10" fontId="19" fillId="2" borderId="1" xfId="2" applyNumberFormat="1" applyFont="1" applyFill="1" applyBorder="1" applyAlignment="1">
      <alignment horizontal="right"/>
    </xf>
    <xf numFmtId="10" fontId="19" fillId="0" borderId="1" xfId="2" applyNumberFormat="1" applyFont="1" applyBorder="1" applyAlignment="1">
      <alignment vertical="center"/>
    </xf>
    <xf numFmtId="10" fontId="19" fillId="0" borderId="0" xfId="2" applyNumberFormat="1" applyFont="1" applyBorder="1"/>
    <xf numFmtId="10" fontId="0" fillId="0" borderId="11" xfId="0" applyNumberFormat="1" applyBorder="1"/>
    <xf numFmtId="0" fontId="19" fillId="0" borderId="0" xfId="0" applyFont="1"/>
    <xf numFmtId="10" fontId="0" fillId="0" borderId="1" xfId="2" applyNumberFormat="1" applyFont="1" applyFill="1" applyBorder="1" applyAlignment="1">
      <alignment vertical="center"/>
    </xf>
    <xf numFmtId="10" fontId="0" fillId="0" borderId="0" xfId="2" applyNumberFormat="1" applyFont="1" applyFill="1" applyBorder="1"/>
    <xf numFmtId="10" fontId="0" fillId="0" borderId="1" xfId="0" applyNumberFormat="1" applyBorder="1"/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/>
    <xf numFmtId="0" fontId="21" fillId="0" borderId="0" xfId="0" applyFont="1"/>
    <xf numFmtId="0" fontId="21" fillId="0" borderId="10" xfId="0" applyFont="1" applyBorder="1"/>
    <xf numFmtId="4" fontId="21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1" fillId="0" borderId="0" xfId="0" applyFont="1" applyFill="1" applyBorder="1"/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4" fillId="0" borderId="0" xfId="0" applyNumberFormat="1" applyFont="1" applyFill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0" fontId="7" fillId="0" borderId="2" xfId="0" applyNumberFormat="1" applyFont="1" applyFill="1" applyBorder="1" applyAlignment="1">
      <alignment horizontal="left" vertical="center"/>
    </xf>
    <xf numFmtId="10" fontId="7" fillId="0" borderId="4" xfId="0" applyNumberFormat="1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4" fillId="0" borderId="2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</cellXfs>
  <cellStyles count="3">
    <cellStyle name="Normal" xfId="0" builtinId="0"/>
    <cellStyle name="Porcentagem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view="pageBreakPreview" zoomScale="115" zoomScaleSheetLayoutView="115" zoomScalePageLayoutView="70" workbookViewId="0">
      <selection activeCell="H31" sqref="A1:H31"/>
    </sheetView>
  </sheetViews>
  <sheetFormatPr defaultColWidth="9.109375" defaultRowHeight="13.8" x14ac:dyDescent="0.3"/>
  <cols>
    <col min="1" max="1" width="6.44140625" style="7" customWidth="1"/>
    <col min="2" max="2" width="10.44140625" style="4" customWidth="1"/>
    <col min="3" max="3" width="62.44140625" style="6" customWidth="1"/>
    <col min="4" max="4" width="12" style="5" customWidth="1"/>
    <col min="5" max="5" width="8" style="5" customWidth="1"/>
    <col min="6" max="6" width="12.44140625" style="20" customWidth="1"/>
    <col min="7" max="7" width="12.44140625" style="18" customWidth="1"/>
    <col min="8" max="8" width="14.44140625" style="5" customWidth="1"/>
    <col min="9" max="16384" width="9.109375" style="6"/>
  </cols>
  <sheetData>
    <row r="1" spans="1:8" ht="87.75" customHeight="1" x14ac:dyDescent="0.3">
      <c r="A1" s="151" t="s">
        <v>64</v>
      </c>
      <c r="B1" s="152"/>
      <c r="C1" s="152"/>
      <c r="D1" s="152"/>
      <c r="E1" s="152"/>
      <c r="F1" s="152"/>
      <c r="G1" s="152"/>
      <c r="H1" s="152"/>
    </row>
    <row r="2" spans="1:8" ht="22.5" customHeight="1" x14ac:dyDescent="0.3">
      <c r="A2" s="150" t="s">
        <v>9</v>
      </c>
      <c r="B2" s="150"/>
      <c r="C2" s="150"/>
      <c r="D2" s="150"/>
      <c r="E2" s="150"/>
      <c r="F2" s="150"/>
      <c r="G2" s="150"/>
      <c r="H2" s="150"/>
    </row>
    <row r="3" spans="1:8" s="11" customFormat="1" ht="14.25" customHeight="1" x14ac:dyDescent="0.3">
      <c r="A3" s="162" t="s">
        <v>65</v>
      </c>
      <c r="B3" s="162"/>
      <c r="C3" s="162"/>
      <c r="D3" s="162"/>
      <c r="E3" s="162"/>
      <c r="F3" s="154" t="s">
        <v>119</v>
      </c>
      <c r="G3" s="154"/>
      <c r="H3" s="154"/>
    </row>
    <row r="4" spans="1:8" s="11" customFormat="1" ht="14.25" customHeight="1" x14ac:dyDescent="0.3">
      <c r="A4" s="155" t="s">
        <v>66</v>
      </c>
      <c r="B4" s="155"/>
      <c r="C4" s="155"/>
      <c r="D4" s="155"/>
      <c r="E4" s="155"/>
      <c r="F4" s="156" t="s">
        <v>29</v>
      </c>
      <c r="G4" s="156"/>
      <c r="H4" s="156"/>
    </row>
    <row r="5" spans="1:8" s="31" customFormat="1" ht="14.25" customHeight="1" x14ac:dyDescent="0.3">
      <c r="A5" s="155" t="s">
        <v>67</v>
      </c>
      <c r="B5" s="155"/>
      <c r="C5" s="155"/>
      <c r="D5" s="155"/>
      <c r="E5" s="155"/>
      <c r="F5" s="157" t="s">
        <v>7</v>
      </c>
      <c r="G5" s="158"/>
      <c r="H5" s="159"/>
    </row>
    <row r="6" spans="1:8" s="31" customFormat="1" ht="14.25" customHeight="1" x14ac:dyDescent="0.3">
      <c r="A6" s="32" t="s">
        <v>13</v>
      </c>
      <c r="B6" s="33"/>
      <c r="C6" s="163">
        <f>H20</f>
        <v>187934.58500000005</v>
      </c>
      <c r="D6" s="164"/>
      <c r="E6" s="165"/>
      <c r="F6" s="34" t="s">
        <v>8</v>
      </c>
      <c r="G6" s="160">
        <v>0.29459999999999997</v>
      </c>
      <c r="H6" s="161"/>
    </row>
    <row r="7" spans="1:8" s="30" customFormat="1" ht="6.75" customHeight="1" x14ac:dyDescent="0.3">
      <c r="A7" s="35"/>
      <c r="B7" s="29"/>
      <c r="C7" s="36"/>
      <c r="D7" s="37"/>
      <c r="E7" s="37"/>
      <c r="F7" s="38"/>
      <c r="G7" s="39"/>
      <c r="H7" s="37"/>
    </row>
    <row r="8" spans="1:8" s="44" customFormat="1" ht="26.25" customHeight="1" x14ac:dyDescent="0.3">
      <c r="A8" s="40" t="s">
        <v>0</v>
      </c>
      <c r="B8" s="41" t="s">
        <v>11</v>
      </c>
      <c r="C8" s="42" t="s">
        <v>1</v>
      </c>
      <c r="D8" s="41" t="s">
        <v>2</v>
      </c>
      <c r="E8" s="41" t="s">
        <v>27</v>
      </c>
      <c r="F8" s="43" t="s">
        <v>5</v>
      </c>
      <c r="G8" s="41" t="s">
        <v>6</v>
      </c>
      <c r="H8" s="41" t="s">
        <v>3</v>
      </c>
    </row>
    <row r="9" spans="1:8" s="30" customFormat="1" x14ac:dyDescent="0.3">
      <c r="A9" s="48">
        <v>1</v>
      </c>
      <c r="B9" s="153" t="s">
        <v>88</v>
      </c>
      <c r="C9" s="153"/>
      <c r="D9" s="153"/>
      <c r="E9" s="153"/>
      <c r="F9" s="153"/>
      <c r="G9" s="153"/>
      <c r="H9" s="153"/>
    </row>
    <row r="10" spans="1:8" s="30" customFormat="1" ht="54" customHeight="1" x14ac:dyDescent="0.3">
      <c r="A10" s="28" t="s">
        <v>4</v>
      </c>
      <c r="B10" s="67" t="s">
        <v>93</v>
      </c>
      <c r="C10" s="77" t="s">
        <v>94</v>
      </c>
      <c r="D10" s="82">
        <v>2</v>
      </c>
      <c r="E10" s="133" t="s">
        <v>26</v>
      </c>
      <c r="F10" s="46">
        <v>308.95999999999998</v>
      </c>
      <c r="G10" s="46">
        <f t="shared" ref="G10:G19" si="0">ROUND(F10+(F10*$G$6),2)</f>
        <v>399.98</v>
      </c>
      <c r="H10" s="46">
        <f t="shared" ref="H10:H19" si="1">G10*D10</f>
        <v>799.96</v>
      </c>
    </row>
    <row r="11" spans="1:8" s="47" customFormat="1" ht="20.399999999999999" x14ac:dyDescent="0.2">
      <c r="A11" s="75" t="s">
        <v>28</v>
      </c>
      <c r="B11" s="49" t="s">
        <v>68</v>
      </c>
      <c r="C11" s="50" t="s">
        <v>69</v>
      </c>
      <c r="D11" s="82">
        <v>564.25</v>
      </c>
      <c r="E11" s="133" t="s">
        <v>26</v>
      </c>
      <c r="F11" s="46">
        <v>8.8800000000000008</v>
      </c>
      <c r="G11" s="46">
        <f t="shared" si="0"/>
        <v>11.5</v>
      </c>
      <c r="H11" s="46">
        <f t="shared" si="1"/>
        <v>6488.875</v>
      </c>
    </row>
    <row r="12" spans="1:8" s="45" customFormat="1" ht="20.399999999999999" x14ac:dyDescent="0.2">
      <c r="A12" s="28" t="s">
        <v>73</v>
      </c>
      <c r="B12" s="49" t="s">
        <v>70</v>
      </c>
      <c r="C12" s="51" t="s">
        <v>71</v>
      </c>
      <c r="D12" s="82">
        <v>564.25</v>
      </c>
      <c r="E12" s="83" t="s">
        <v>26</v>
      </c>
      <c r="F12" s="46">
        <v>39.72</v>
      </c>
      <c r="G12" s="46">
        <f t="shared" si="0"/>
        <v>51.42</v>
      </c>
      <c r="H12" s="46">
        <f t="shared" si="1"/>
        <v>29013.735000000001</v>
      </c>
    </row>
    <row r="13" spans="1:8" s="132" customFormat="1" ht="76.5" customHeight="1" x14ac:dyDescent="0.2">
      <c r="A13" s="75" t="s">
        <v>74</v>
      </c>
      <c r="B13" s="49" t="s">
        <v>37</v>
      </c>
      <c r="C13" s="51" t="s">
        <v>72</v>
      </c>
      <c r="D13" s="82">
        <v>564.25</v>
      </c>
      <c r="E13" s="83" t="s">
        <v>26</v>
      </c>
      <c r="F13" s="46">
        <v>136.5</v>
      </c>
      <c r="G13" s="46">
        <f t="shared" si="0"/>
        <v>176.71</v>
      </c>
      <c r="H13" s="46">
        <f t="shared" si="1"/>
        <v>99708.617500000008</v>
      </c>
    </row>
    <row r="14" spans="1:8" s="132" customFormat="1" ht="39.75" customHeight="1" x14ac:dyDescent="0.2">
      <c r="A14" s="28" t="s">
        <v>78</v>
      </c>
      <c r="B14" s="49" t="s">
        <v>75</v>
      </c>
      <c r="C14" s="50" t="s">
        <v>76</v>
      </c>
      <c r="D14" s="82">
        <v>80</v>
      </c>
      <c r="E14" s="83" t="s">
        <v>26</v>
      </c>
      <c r="F14" s="46">
        <v>16.91</v>
      </c>
      <c r="G14" s="46">
        <f t="shared" si="0"/>
        <v>21.89</v>
      </c>
      <c r="H14" s="46">
        <f t="shared" si="1"/>
        <v>1751.2</v>
      </c>
    </row>
    <row r="15" spans="1:8" s="132" customFormat="1" ht="53.25" customHeight="1" x14ac:dyDescent="0.2">
      <c r="A15" s="75" t="s">
        <v>79</v>
      </c>
      <c r="B15" s="49" t="s">
        <v>77</v>
      </c>
      <c r="C15" s="50" t="s">
        <v>86</v>
      </c>
      <c r="D15" s="82">
        <v>80</v>
      </c>
      <c r="E15" s="83" t="s">
        <v>26</v>
      </c>
      <c r="F15" s="46">
        <v>174.32</v>
      </c>
      <c r="G15" s="46">
        <f t="shared" si="0"/>
        <v>225.67</v>
      </c>
      <c r="H15" s="46">
        <f t="shared" si="1"/>
        <v>18053.599999999999</v>
      </c>
    </row>
    <row r="16" spans="1:8" s="132" customFormat="1" ht="15" customHeight="1" x14ac:dyDescent="0.2">
      <c r="A16" s="28" t="s">
        <v>84</v>
      </c>
      <c r="B16" s="49" t="s">
        <v>81</v>
      </c>
      <c r="C16" s="50" t="s">
        <v>80</v>
      </c>
      <c r="D16" s="82">
        <v>2</v>
      </c>
      <c r="E16" s="83" t="s">
        <v>82</v>
      </c>
      <c r="F16" s="46">
        <v>3234.28</v>
      </c>
      <c r="G16" s="46">
        <f t="shared" si="0"/>
        <v>4187.1000000000004</v>
      </c>
      <c r="H16" s="46">
        <f t="shared" si="1"/>
        <v>8374.2000000000007</v>
      </c>
    </row>
    <row r="17" spans="1:10" s="132" customFormat="1" ht="30" customHeight="1" x14ac:dyDescent="0.2">
      <c r="A17" s="75" t="s">
        <v>85</v>
      </c>
      <c r="B17" s="49" t="s">
        <v>37</v>
      </c>
      <c r="C17" s="50" t="s">
        <v>83</v>
      </c>
      <c r="D17" s="82">
        <v>564.25</v>
      </c>
      <c r="E17" s="83" t="s">
        <v>26</v>
      </c>
      <c r="F17" s="46">
        <v>18.5</v>
      </c>
      <c r="G17" s="46">
        <f t="shared" si="0"/>
        <v>23.95</v>
      </c>
      <c r="H17" s="46">
        <f t="shared" si="1"/>
        <v>13513.7875</v>
      </c>
    </row>
    <row r="18" spans="1:10" s="132" customFormat="1" ht="39.75" customHeight="1" x14ac:dyDescent="0.2">
      <c r="A18" s="28" t="s">
        <v>89</v>
      </c>
      <c r="B18" s="49" t="s">
        <v>87</v>
      </c>
      <c r="C18" s="50" t="s">
        <v>102</v>
      </c>
      <c r="D18" s="82">
        <f>98*2</f>
        <v>196</v>
      </c>
      <c r="E18" s="83" t="s">
        <v>26</v>
      </c>
      <c r="F18" s="46">
        <v>21.73</v>
      </c>
      <c r="G18" s="46">
        <f t="shared" si="0"/>
        <v>28.13</v>
      </c>
      <c r="H18" s="46">
        <f t="shared" si="1"/>
        <v>5513.48</v>
      </c>
    </row>
    <row r="19" spans="1:10" s="132" customFormat="1" ht="15.75" customHeight="1" x14ac:dyDescent="0.2">
      <c r="A19" s="75" t="s">
        <v>92</v>
      </c>
      <c r="B19" s="49" t="s">
        <v>90</v>
      </c>
      <c r="C19" s="50" t="s">
        <v>91</v>
      </c>
      <c r="D19" s="82">
        <v>564.25</v>
      </c>
      <c r="E19" s="83" t="s">
        <v>26</v>
      </c>
      <c r="F19" s="46">
        <v>6.46</v>
      </c>
      <c r="G19" s="46">
        <f t="shared" si="0"/>
        <v>8.36</v>
      </c>
      <c r="H19" s="46">
        <f t="shared" si="1"/>
        <v>4717.13</v>
      </c>
    </row>
    <row r="20" spans="1:10" s="1" customFormat="1" ht="15" customHeight="1" x14ac:dyDescent="0.2">
      <c r="A20" s="143" t="s">
        <v>10</v>
      </c>
      <c r="B20" s="143"/>
      <c r="C20" s="143"/>
      <c r="D20" s="143"/>
      <c r="E20" s="143"/>
      <c r="F20" s="143"/>
      <c r="G20" s="143"/>
      <c r="H20" s="17">
        <f>SUM(H10:H19)</f>
        <v>187934.58500000005</v>
      </c>
    </row>
    <row r="21" spans="1:10" s="47" customFormat="1" x14ac:dyDescent="0.3">
      <c r="A21" s="144" t="s">
        <v>95</v>
      </c>
      <c r="B21" s="144"/>
      <c r="C21" s="144"/>
      <c r="D21" s="144"/>
      <c r="E21" s="144"/>
      <c r="F21" s="144"/>
      <c r="G21" s="144"/>
      <c r="H21" s="144"/>
    </row>
    <row r="22" spans="1:10" s="47" customFormat="1" x14ac:dyDescent="0.3">
      <c r="A22" s="58"/>
      <c r="B22" s="58"/>
      <c r="C22" s="60"/>
      <c r="D22" s="61"/>
      <c r="E22" s="61"/>
      <c r="F22" s="61"/>
      <c r="G22" s="61"/>
      <c r="H22" s="61"/>
      <c r="I22" s="59"/>
      <c r="J22" s="59"/>
    </row>
    <row r="23" spans="1:10" s="1" customFormat="1" x14ac:dyDescent="0.3">
      <c r="A23" s="62" t="s">
        <v>30</v>
      </c>
    </row>
    <row r="24" spans="1:10" s="1" customFormat="1" x14ac:dyDescent="0.3">
      <c r="A24" s="145">
        <f>H20</f>
        <v>187934.58500000005</v>
      </c>
      <c r="B24" s="146"/>
      <c r="C24" s="147" t="s">
        <v>96</v>
      </c>
      <c r="D24" s="148"/>
      <c r="E24" s="53"/>
      <c r="F24" s="54"/>
      <c r="G24" s="35"/>
      <c r="H24" s="53"/>
    </row>
    <row r="25" spans="1:10" s="1" customFormat="1" x14ac:dyDescent="0.3">
      <c r="A25" s="53"/>
      <c r="B25" s="53"/>
      <c r="C25" s="53"/>
      <c r="D25" s="57"/>
      <c r="E25" s="53"/>
      <c r="F25" s="54"/>
      <c r="G25" s="35"/>
      <c r="H25" s="53"/>
    </row>
    <row r="26" spans="1:10" s="1" customFormat="1" x14ac:dyDescent="0.3">
      <c r="A26" s="149" t="s">
        <v>97</v>
      </c>
      <c r="B26" s="149"/>
      <c r="C26" s="149"/>
      <c r="D26" s="149"/>
      <c r="E26" s="149"/>
      <c r="F26" s="149"/>
      <c r="G26" s="149"/>
      <c r="H26" s="149"/>
    </row>
    <row r="27" spans="1:10" s="1" customFormat="1" x14ac:dyDescent="0.3">
      <c r="A27" s="55"/>
      <c r="B27" s="55"/>
      <c r="C27" s="55"/>
      <c r="D27" s="55"/>
      <c r="E27" s="55"/>
      <c r="F27" s="55"/>
      <c r="G27" s="55"/>
      <c r="H27" s="55"/>
    </row>
    <row r="28" spans="1:10" s="1" customFormat="1" ht="15" customHeight="1" x14ac:dyDescent="0.3">
      <c r="A28" s="141" t="s">
        <v>12</v>
      </c>
      <c r="B28" s="141"/>
      <c r="C28" s="141"/>
      <c r="D28" s="141" t="s">
        <v>12</v>
      </c>
      <c r="E28" s="141"/>
      <c r="F28" s="141"/>
      <c r="G28" s="141"/>
      <c r="H28" s="141"/>
    </row>
    <row r="29" spans="1:10" s="1" customFormat="1" ht="15" customHeight="1" x14ac:dyDescent="0.3">
      <c r="A29" s="142" t="s">
        <v>98</v>
      </c>
      <c r="B29" s="142"/>
      <c r="C29" s="142"/>
      <c r="D29" s="142" t="s">
        <v>101</v>
      </c>
      <c r="E29" s="142"/>
      <c r="F29" s="142"/>
      <c r="G29" s="142"/>
      <c r="H29" s="142"/>
    </row>
    <row r="30" spans="1:10" s="1" customFormat="1" ht="14.25" customHeight="1" x14ac:dyDescent="0.2">
      <c r="A30" s="140" t="s">
        <v>99</v>
      </c>
      <c r="B30" s="140"/>
      <c r="C30" s="140"/>
      <c r="D30" s="140" t="s">
        <v>100</v>
      </c>
      <c r="E30" s="140"/>
      <c r="F30" s="140"/>
      <c r="G30" s="140"/>
      <c r="H30" s="140"/>
    </row>
    <row r="31" spans="1:10" s="1" customFormat="1" x14ac:dyDescent="0.3">
      <c r="A31" s="7"/>
      <c r="B31" s="4"/>
      <c r="C31" s="6"/>
      <c r="D31" s="5"/>
      <c r="E31" s="5"/>
      <c r="F31" s="20"/>
      <c r="G31" s="18"/>
      <c r="H31" s="5"/>
    </row>
    <row r="32" spans="1:10" s="1" customFormat="1" x14ac:dyDescent="0.3">
      <c r="A32" s="7"/>
      <c r="B32" s="4"/>
      <c r="C32" s="6"/>
      <c r="D32" s="5"/>
      <c r="E32" s="5"/>
      <c r="F32" s="20"/>
      <c r="G32" s="18"/>
      <c r="H32" s="5"/>
    </row>
    <row r="33" spans="1:8" s="1" customFormat="1" x14ac:dyDescent="0.3">
      <c r="A33" s="7"/>
      <c r="B33" s="4"/>
      <c r="C33" s="23"/>
      <c r="D33" s="5"/>
      <c r="E33" s="5"/>
      <c r="F33" s="22"/>
      <c r="G33" s="18"/>
      <c r="H33" s="5"/>
    </row>
    <row r="34" spans="1:8" s="1" customFormat="1" ht="10.199999999999999" x14ac:dyDescent="0.2">
      <c r="A34" s="8"/>
      <c r="B34" s="2"/>
      <c r="D34" s="9"/>
      <c r="E34" s="9"/>
      <c r="F34" s="21"/>
      <c r="G34" s="19"/>
      <c r="H34" s="9"/>
    </row>
    <row r="35" spans="1:8" s="1" customFormat="1" ht="10.199999999999999" x14ac:dyDescent="0.2">
      <c r="A35" s="8"/>
      <c r="B35" s="2"/>
      <c r="D35" s="9"/>
      <c r="E35" s="9"/>
      <c r="F35" s="21"/>
      <c r="G35" s="19"/>
      <c r="H35" s="9"/>
    </row>
    <row r="36" spans="1:8" s="1" customFormat="1" ht="10.199999999999999" x14ac:dyDescent="0.2">
      <c r="A36" s="8"/>
      <c r="B36" s="2"/>
      <c r="D36" s="9"/>
      <c r="E36" s="9"/>
      <c r="F36" s="21"/>
      <c r="G36" s="19"/>
      <c r="H36" s="9"/>
    </row>
    <row r="37" spans="1:8" s="1" customFormat="1" x14ac:dyDescent="0.2">
      <c r="A37" s="8"/>
      <c r="B37" s="2"/>
      <c r="C37" s="5"/>
      <c r="D37" s="9"/>
      <c r="E37" s="9"/>
      <c r="F37" s="21"/>
      <c r="G37" s="19"/>
      <c r="H37" s="9"/>
    </row>
    <row r="38" spans="1:8" s="1" customFormat="1" ht="10.199999999999999" x14ac:dyDescent="0.2">
      <c r="A38" s="8"/>
      <c r="B38" s="2"/>
      <c r="D38" s="9"/>
      <c r="E38" s="9"/>
      <c r="F38" s="21"/>
      <c r="G38" s="19"/>
      <c r="H38" s="9"/>
    </row>
    <row r="39" spans="1:8" s="1" customFormat="1" ht="10.199999999999999" x14ac:dyDescent="0.2">
      <c r="A39" s="8"/>
      <c r="B39" s="2"/>
      <c r="D39" s="9"/>
      <c r="E39" s="9"/>
      <c r="F39" s="21"/>
      <c r="G39" s="19"/>
      <c r="H39" s="9"/>
    </row>
    <row r="40" spans="1:8" s="1" customFormat="1" ht="10.199999999999999" x14ac:dyDescent="0.2">
      <c r="A40" s="8"/>
      <c r="B40" s="2"/>
      <c r="D40" s="9"/>
      <c r="E40" s="9"/>
      <c r="F40" s="21"/>
      <c r="G40" s="19"/>
      <c r="H40" s="9"/>
    </row>
    <row r="41" spans="1:8" s="1" customFormat="1" ht="10.199999999999999" x14ac:dyDescent="0.2">
      <c r="A41" s="8"/>
      <c r="B41" s="2"/>
      <c r="D41" s="9"/>
      <c r="E41" s="9"/>
      <c r="F41" s="21"/>
      <c r="G41" s="19"/>
      <c r="H41" s="9"/>
    </row>
    <row r="42" spans="1:8" s="1" customFormat="1" ht="10.199999999999999" x14ac:dyDescent="0.2">
      <c r="A42" s="8"/>
      <c r="B42" s="2"/>
      <c r="D42" s="9"/>
      <c r="E42" s="9"/>
      <c r="F42" s="21"/>
      <c r="G42" s="19"/>
      <c r="H42" s="9"/>
    </row>
    <row r="43" spans="1:8" s="1" customFormat="1" ht="10.199999999999999" x14ac:dyDescent="0.2">
      <c r="A43" s="8"/>
      <c r="B43" s="2"/>
      <c r="D43" s="9"/>
      <c r="E43" s="9"/>
      <c r="F43" s="21"/>
      <c r="G43" s="19"/>
      <c r="H43" s="9"/>
    </row>
    <row r="44" spans="1:8" s="1" customFormat="1" ht="10.199999999999999" x14ac:dyDescent="0.2">
      <c r="A44" s="8"/>
      <c r="B44" s="2"/>
      <c r="D44" s="9"/>
      <c r="E44" s="9"/>
      <c r="F44" s="21"/>
      <c r="G44" s="19"/>
      <c r="H44" s="9"/>
    </row>
    <row r="45" spans="1:8" s="1" customFormat="1" ht="10.199999999999999" x14ac:dyDescent="0.2">
      <c r="A45" s="8"/>
      <c r="B45" s="2"/>
      <c r="D45" s="9"/>
      <c r="E45" s="9"/>
      <c r="F45" s="21"/>
      <c r="G45" s="19"/>
      <c r="H45" s="9"/>
    </row>
    <row r="46" spans="1:8" s="1" customFormat="1" ht="10.199999999999999" x14ac:dyDescent="0.2">
      <c r="A46" s="8"/>
      <c r="B46" s="2"/>
      <c r="D46" s="9"/>
      <c r="E46" s="9"/>
      <c r="F46" s="21"/>
      <c r="G46" s="19"/>
      <c r="H46" s="9"/>
    </row>
    <row r="47" spans="1:8" s="1" customFormat="1" ht="10.199999999999999" x14ac:dyDescent="0.2">
      <c r="A47" s="8"/>
      <c r="B47" s="2"/>
      <c r="D47" s="9"/>
      <c r="E47" s="9"/>
      <c r="F47" s="21"/>
      <c r="G47" s="19"/>
      <c r="H47" s="9"/>
    </row>
    <row r="48" spans="1:8" s="1" customFormat="1" ht="10.199999999999999" x14ac:dyDescent="0.2">
      <c r="A48" s="8"/>
      <c r="B48" s="2"/>
      <c r="D48" s="9"/>
      <c r="E48" s="9"/>
      <c r="F48" s="21"/>
      <c r="G48" s="19"/>
      <c r="H48" s="9"/>
    </row>
    <row r="49" spans="1:8" s="1" customFormat="1" ht="10.199999999999999" x14ac:dyDescent="0.2">
      <c r="A49" s="8"/>
      <c r="B49" s="2"/>
      <c r="D49" s="9"/>
      <c r="E49" s="9"/>
      <c r="F49" s="21"/>
      <c r="G49" s="19"/>
      <c r="H49" s="9"/>
    </row>
    <row r="50" spans="1:8" s="1" customFormat="1" ht="10.199999999999999" x14ac:dyDescent="0.2">
      <c r="A50" s="8"/>
      <c r="B50" s="2"/>
      <c r="D50" s="9"/>
      <c r="E50" s="9"/>
      <c r="F50" s="21"/>
      <c r="G50" s="19"/>
      <c r="H50" s="9"/>
    </row>
    <row r="51" spans="1:8" s="1" customFormat="1" ht="10.199999999999999" x14ac:dyDescent="0.2">
      <c r="A51" s="8"/>
      <c r="B51" s="2"/>
      <c r="D51" s="9"/>
      <c r="E51" s="9"/>
      <c r="F51" s="21"/>
      <c r="G51" s="19"/>
      <c r="H51" s="9"/>
    </row>
    <row r="52" spans="1:8" s="1" customFormat="1" ht="10.199999999999999" x14ac:dyDescent="0.2">
      <c r="A52" s="8"/>
      <c r="B52" s="2"/>
      <c r="D52" s="9"/>
      <c r="E52" s="9"/>
      <c r="F52" s="21"/>
      <c r="G52" s="19"/>
      <c r="H52" s="9"/>
    </row>
    <row r="53" spans="1:8" s="1" customFormat="1" ht="10.199999999999999" x14ac:dyDescent="0.2">
      <c r="A53" s="8"/>
      <c r="B53" s="2"/>
      <c r="D53" s="9"/>
      <c r="E53" s="9"/>
      <c r="F53" s="21"/>
      <c r="G53" s="19"/>
      <c r="H53" s="9"/>
    </row>
    <row r="54" spans="1:8" s="1" customFormat="1" ht="10.199999999999999" x14ac:dyDescent="0.2">
      <c r="A54" s="8"/>
      <c r="B54" s="2"/>
      <c r="D54" s="9"/>
      <c r="E54" s="9"/>
      <c r="F54" s="21"/>
      <c r="G54" s="19"/>
      <c r="H54" s="9"/>
    </row>
    <row r="55" spans="1:8" s="1" customFormat="1" ht="10.199999999999999" x14ac:dyDescent="0.2">
      <c r="A55" s="8"/>
      <c r="B55" s="2"/>
      <c r="D55" s="9"/>
      <c r="E55" s="9"/>
      <c r="F55" s="21"/>
      <c r="G55" s="19"/>
      <c r="H55" s="9"/>
    </row>
    <row r="56" spans="1:8" s="1" customFormat="1" ht="10.199999999999999" x14ac:dyDescent="0.2">
      <c r="A56" s="8"/>
      <c r="B56" s="2"/>
      <c r="D56" s="9"/>
      <c r="E56" s="9"/>
      <c r="F56" s="21"/>
      <c r="G56" s="19"/>
      <c r="H56" s="9"/>
    </row>
    <row r="57" spans="1:8" s="1" customFormat="1" ht="10.199999999999999" x14ac:dyDescent="0.2">
      <c r="A57" s="8"/>
      <c r="B57" s="2"/>
      <c r="D57" s="9"/>
      <c r="E57" s="9"/>
      <c r="F57" s="21"/>
      <c r="G57" s="19"/>
      <c r="H57" s="9"/>
    </row>
    <row r="58" spans="1:8" s="1" customFormat="1" ht="10.199999999999999" x14ac:dyDescent="0.2">
      <c r="A58" s="8"/>
      <c r="B58" s="2"/>
      <c r="D58" s="9"/>
      <c r="E58" s="9"/>
      <c r="F58" s="21"/>
      <c r="G58" s="19"/>
      <c r="H58" s="9"/>
    </row>
    <row r="59" spans="1:8" s="1" customFormat="1" ht="10.199999999999999" x14ac:dyDescent="0.2">
      <c r="A59" s="8"/>
      <c r="B59" s="2"/>
      <c r="D59" s="9"/>
      <c r="E59" s="9"/>
      <c r="F59" s="21"/>
      <c r="G59" s="19"/>
      <c r="H59" s="9"/>
    </row>
    <row r="60" spans="1:8" s="1" customFormat="1" ht="10.199999999999999" x14ac:dyDescent="0.2">
      <c r="A60" s="8"/>
      <c r="B60" s="2"/>
      <c r="D60" s="9"/>
      <c r="E60" s="9"/>
      <c r="F60" s="21"/>
      <c r="G60" s="19"/>
      <c r="H60" s="9"/>
    </row>
    <row r="61" spans="1:8" s="1" customFormat="1" ht="10.199999999999999" x14ac:dyDescent="0.2">
      <c r="A61" s="8"/>
      <c r="B61" s="2"/>
      <c r="D61" s="9"/>
      <c r="E61" s="9"/>
      <c r="F61" s="21"/>
      <c r="G61" s="19"/>
      <c r="H61" s="9"/>
    </row>
    <row r="62" spans="1:8" s="1" customFormat="1" ht="10.199999999999999" x14ac:dyDescent="0.2">
      <c r="A62" s="8"/>
      <c r="B62" s="2"/>
      <c r="D62" s="9"/>
      <c r="E62" s="9"/>
      <c r="F62" s="21"/>
      <c r="G62" s="19"/>
      <c r="H62" s="9"/>
    </row>
    <row r="63" spans="1:8" s="1" customFormat="1" ht="10.199999999999999" x14ac:dyDescent="0.2">
      <c r="A63" s="8"/>
      <c r="B63" s="2"/>
      <c r="D63" s="9"/>
      <c r="E63" s="9"/>
      <c r="F63" s="21"/>
      <c r="G63" s="19"/>
      <c r="H63" s="9"/>
    </row>
    <row r="64" spans="1:8" s="1" customFormat="1" ht="10.199999999999999" x14ac:dyDescent="0.2">
      <c r="A64" s="8"/>
      <c r="B64" s="2"/>
      <c r="D64" s="9"/>
      <c r="E64" s="9"/>
      <c r="F64" s="21"/>
      <c r="G64" s="19"/>
      <c r="H64" s="9"/>
    </row>
    <row r="65" spans="1:8" s="1" customFormat="1" ht="10.199999999999999" x14ac:dyDescent="0.2">
      <c r="A65" s="8"/>
      <c r="B65" s="2"/>
      <c r="D65" s="9"/>
      <c r="E65" s="9"/>
      <c r="F65" s="21"/>
      <c r="G65" s="19"/>
      <c r="H65" s="9"/>
    </row>
    <row r="66" spans="1:8" s="1" customFormat="1" ht="10.199999999999999" x14ac:dyDescent="0.2">
      <c r="A66" s="8"/>
      <c r="B66" s="2"/>
      <c r="D66" s="9"/>
      <c r="E66" s="9"/>
      <c r="F66" s="21"/>
      <c r="G66" s="19"/>
      <c r="H66" s="9"/>
    </row>
    <row r="67" spans="1:8" s="1" customFormat="1" ht="10.199999999999999" x14ac:dyDescent="0.2">
      <c r="A67" s="8"/>
      <c r="B67" s="2"/>
      <c r="D67" s="9"/>
      <c r="E67" s="9"/>
      <c r="F67" s="21"/>
      <c r="G67" s="19"/>
      <c r="H67" s="9"/>
    </row>
    <row r="68" spans="1:8" s="1" customFormat="1" ht="10.199999999999999" x14ac:dyDescent="0.2">
      <c r="A68" s="8"/>
      <c r="B68" s="2"/>
      <c r="D68" s="9"/>
      <c r="E68" s="9"/>
      <c r="F68" s="21"/>
      <c r="G68" s="19"/>
      <c r="H68" s="9"/>
    </row>
    <row r="69" spans="1:8" s="1" customFormat="1" ht="10.199999999999999" x14ac:dyDescent="0.2">
      <c r="A69" s="8"/>
      <c r="B69" s="2"/>
      <c r="D69" s="9"/>
      <c r="E69" s="9"/>
      <c r="F69" s="21"/>
      <c r="G69" s="19"/>
      <c r="H69" s="9"/>
    </row>
    <row r="70" spans="1:8" s="1" customFormat="1" ht="10.199999999999999" x14ac:dyDescent="0.2">
      <c r="A70" s="8"/>
      <c r="B70" s="2"/>
      <c r="D70" s="9"/>
      <c r="E70" s="9"/>
      <c r="F70" s="21"/>
      <c r="G70" s="19"/>
      <c r="H70" s="9"/>
    </row>
    <row r="71" spans="1:8" s="1" customFormat="1" ht="10.199999999999999" x14ac:dyDescent="0.2">
      <c r="A71" s="8"/>
      <c r="B71" s="2"/>
      <c r="D71" s="9"/>
      <c r="E71" s="9"/>
      <c r="F71" s="21"/>
      <c r="G71" s="19"/>
      <c r="H71" s="9"/>
    </row>
    <row r="72" spans="1:8" s="1" customFormat="1" ht="10.199999999999999" x14ac:dyDescent="0.2">
      <c r="A72" s="8"/>
      <c r="B72" s="2"/>
      <c r="D72" s="9"/>
      <c r="E72" s="9"/>
      <c r="F72" s="21"/>
      <c r="G72" s="19"/>
      <c r="H72" s="9"/>
    </row>
    <row r="73" spans="1:8" s="1" customFormat="1" ht="10.199999999999999" x14ac:dyDescent="0.2">
      <c r="A73" s="8"/>
      <c r="B73" s="2"/>
      <c r="D73" s="9"/>
      <c r="E73" s="9"/>
      <c r="F73" s="21"/>
      <c r="G73" s="19"/>
      <c r="H73" s="9"/>
    </row>
    <row r="74" spans="1:8" s="1" customFormat="1" ht="10.199999999999999" x14ac:dyDescent="0.2">
      <c r="A74" s="8"/>
      <c r="B74" s="2"/>
      <c r="D74" s="9"/>
      <c r="E74" s="9"/>
      <c r="F74" s="21"/>
      <c r="G74" s="19"/>
      <c r="H74" s="9"/>
    </row>
    <row r="75" spans="1:8" s="1" customFormat="1" ht="10.199999999999999" x14ac:dyDescent="0.2">
      <c r="A75" s="8"/>
      <c r="B75" s="2"/>
      <c r="D75" s="9"/>
      <c r="E75" s="9"/>
      <c r="F75" s="21"/>
      <c r="G75" s="19"/>
      <c r="H75" s="9"/>
    </row>
    <row r="76" spans="1:8" s="1" customFormat="1" ht="10.199999999999999" x14ac:dyDescent="0.2">
      <c r="A76" s="8"/>
      <c r="B76" s="2"/>
      <c r="D76" s="9"/>
      <c r="E76" s="9"/>
      <c r="F76" s="21"/>
      <c r="G76" s="19"/>
      <c r="H76" s="9"/>
    </row>
    <row r="77" spans="1:8" s="1" customFormat="1" ht="10.199999999999999" x14ac:dyDescent="0.2">
      <c r="A77" s="8"/>
      <c r="B77" s="2"/>
      <c r="D77" s="9"/>
      <c r="E77" s="9"/>
      <c r="F77" s="21"/>
      <c r="G77" s="19"/>
      <c r="H77" s="9"/>
    </row>
    <row r="78" spans="1:8" s="1" customFormat="1" ht="10.199999999999999" x14ac:dyDescent="0.2">
      <c r="A78" s="8"/>
      <c r="B78" s="2"/>
      <c r="D78" s="9"/>
      <c r="E78" s="9"/>
      <c r="F78" s="21"/>
      <c r="G78" s="19"/>
      <c r="H78" s="9"/>
    </row>
    <row r="79" spans="1:8" s="1" customFormat="1" ht="10.199999999999999" x14ac:dyDescent="0.2">
      <c r="A79" s="8"/>
      <c r="B79" s="2"/>
      <c r="D79" s="9"/>
      <c r="E79" s="9"/>
      <c r="F79" s="21"/>
      <c r="G79" s="19"/>
      <c r="H79" s="9"/>
    </row>
    <row r="80" spans="1:8" s="1" customFormat="1" ht="10.199999999999999" x14ac:dyDescent="0.2">
      <c r="A80" s="8"/>
      <c r="B80" s="2"/>
      <c r="D80" s="9"/>
      <c r="E80" s="9"/>
      <c r="F80" s="21"/>
      <c r="G80" s="19"/>
      <c r="H80" s="9"/>
    </row>
    <row r="81" spans="1:8" s="1" customFormat="1" ht="10.199999999999999" x14ac:dyDescent="0.2">
      <c r="A81" s="8"/>
      <c r="B81" s="2"/>
      <c r="D81" s="9"/>
      <c r="E81" s="9"/>
      <c r="F81" s="21"/>
      <c r="G81" s="19"/>
      <c r="H81" s="9"/>
    </row>
    <row r="82" spans="1:8" s="1" customFormat="1" ht="10.199999999999999" x14ac:dyDescent="0.2">
      <c r="A82" s="8"/>
      <c r="B82" s="2"/>
      <c r="D82" s="9"/>
      <c r="E82" s="9"/>
      <c r="F82" s="21"/>
      <c r="G82" s="19"/>
      <c r="H82" s="9"/>
    </row>
    <row r="83" spans="1:8" s="1" customFormat="1" ht="10.199999999999999" x14ac:dyDescent="0.2">
      <c r="A83" s="8"/>
      <c r="B83" s="2"/>
      <c r="D83" s="9"/>
      <c r="E83" s="9"/>
      <c r="F83" s="21"/>
      <c r="G83" s="19"/>
      <c r="H83" s="9"/>
    </row>
    <row r="84" spans="1:8" s="1" customFormat="1" ht="10.199999999999999" x14ac:dyDescent="0.2">
      <c r="A84" s="8"/>
      <c r="B84" s="2"/>
      <c r="D84" s="9"/>
      <c r="E84" s="9"/>
      <c r="F84" s="21"/>
      <c r="G84" s="19"/>
      <c r="H84" s="9"/>
    </row>
    <row r="85" spans="1:8" s="1" customFormat="1" ht="10.199999999999999" x14ac:dyDescent="0.2">
      <c r="A85" s="8"/>
      <c r="B85" s="2"/>
      <c r="D85" s="9"/>
      <c r="E85" s="9"/>
      <c r="F85" s="21"/>
      <c r="G85" s="19"/>
      <c r="H85" s="9"/>
    </row>
    <row r="86" spans="1:8" s="1" customFormat="1" ht="10.199999999999999" x14ac:dyDescent="0.2">
      <c r="A86" s="8"/>
      <c r="B86" s="2"/>
      <c r="D86" s="9"/>
      <c r="E86" s="9"/>
      <c r="F86" s="21"/>
      <c r="G86" s="19"/>
      <c r="H86" s="9"/>
    </row>
    <row r="87" spans="1:8" s="1" customFormat="1" ht="10.199999999999999" x14ac:dyDescent="0.2">
      <c r="A87" s="8"/>
      <c r="B87" s="2"/>
      <c r="D87" s="9"/>
      <c r="E87" s="9"/>
      <c r="F87" s="21"/>
      <c r="G87" s="19"/>
      <c r="H87" s="9"/>
    </row>
    <row r="88" spans="1:8" s="1" customFormat="1" ht="10.199999999999999" x14ac:dyDescent="0.2">
      <c r="A88" s="8"/>
      <c r="B88" s="2"/>
      <c r="D88" s="9"/>
      <c r="E88" s="9"/>
      <c r="F88" s="21"/>
      <c r="G88" s="19"/>
      <c r="H88" s="9"/>
    </row>
    <row r="89" spans="1:8" s="1" customFormat="1" ht="10.199999999999999" x14ac:dyDescent="0.2">
      <c r="A89" s="8"/>
      <c r="B89" s="2"/>
      <c r="D89" s="9"/>
      <c r="E89" s="9"/>
      <c r="F89" s="21"/>
      <c r="G89" s="19"/>
      <c r="H89" s="9"/>
    </row>
    <row r="90" spans="1:8" s="1" customFormat="1" ht="10.199999999999999" x14ac:dyDescent="0.2">
      <c r="A90" s="8"/>
      <c r="B90" s="2"/>
      <c r="D90" s="9"/>
      <c r="E90" s="9"/>
      <c r="F90" s="21"/>
      <c r="G90" s="19"/>
      <c r="H90" s="9"/>
    </row>
    <row r="91" spans="1:8" s="1" customFormat="1" ht="10.199999999999999" x14ac:dyDescent="0.2">
      <c r="A91" s="8"/>
      <c r="B91" s="2"/>
      <c r="D91" s="9"/>
      <c r="E91" s="9"/>
      <c r="F91" s="21"/>
      <c r="G91" s="19"/>
      <c r="H91" s="9"/>
    </row>
    <row r="92" spans="1:8" s="1" customFormat="1" ht="10.199999999999999" x14ac:dyDescent="0.2">
      <c r="A92" s="8"/>
      <c r="B92" s="2"/>
      <c r="D92" s="9"/>
      <c r="E92" s="9"/>
      <c r="F92" s="21"/>
      <c r="G92" s="19"/>
      <c r="H92" s="9"/>
    </row>
    <row r="93" spans="1:8" s="1" customFormat="1" ht="10.199999999999999" x14ac:dyDescent="0.2">
      <c r="A93" s="8"/>
      <c r="B93" s="2"/>
      <c r="D93" s="9"/>
      <c r="E93" s="9"/>
      <c r="F93" s="21"/>
      <c r="G93" s="19"/>
      <c r="H93" s="9"/>
    </row>
    <row r="94" spans="1:8" s="1" customFormat="1" ht="10.199999999999999" x14ac:dyDescent="0.2">
      <c r="A94" s="8"/>
      <c r="B94" s="2"/>
      <c r="D94" s="9"/>
      <c r="E94" s="9"/>
      <c r="F94" s="21"/>
      <c r="G94" s="19"/>
      <c r="H94" s="9"/>
    </row>
    <row r="95" spans="1:8" s="1" customFormat="1" ht="10.199999999999999" x14ac:dyDescent="0.2">
      <c r="A95" s="8"/>
      <c r="B95" s="2"/>
      <c r="D95" s="9"/>
      <c r="E95" s="9"/>
      <c r="F95" s="21"/>
      <c r="G95" s="19"/>
      <c r="H95" s="9"/>
    </row>
    <row r="96" spans="1:8" s="1" customFormat="1" ht="10.199999999999999" x14ac:dyDescent="0.2">
      <c r="A96" s="8"/>
      <c r="B96" s="2"/>
      <c r="D96" s="9"/>
      <c r="E96" s="9"/>
      <c r="F96" s="21"/>
      <c r="G96" s="19"/>
      <c r="H96" s="9"/>
    </row>
    <row r="97" spans="1:8" s="1" customFormat="1" ht="10.199999999999999" x14ac:dyDescent="0.2">
      <c r="A97" s="8"/>
      <c r="B97" s="2"/>
      <c r="D97" s="9"/>
      <c r="E97" s="9"/>
      <c r="F97" s="21"/>
      <c r="G97" s="19"/>
      <c r="H97" s="9"/>
    </row>
    <row r="98" spans="1:8" s="1" customFormat="1" ht="10.199999999999999" x14ac:dyDescent="0.2">
      <c r="A98" s="8"/>
      <c r="B98" s="2"/>
      <c r="D98" s="9"/>
      <c r="E98" s="9"/>
      <c r="F98" s="21"/>
      <c r="G98" s="19"/>
      <c r="H98" s="9"/>
    </row>
    <row r="99" spans="1:8" s="1" customFormat="1" ht="10.199999999999999" x14ac:dyDescent="0.2">
      <c r="A99" s="8"/>
      <c r="B99" s="2"/>
      <c r="D99" s="9"/>
      <c r="E99" s="9"/>
      <c r="F99" s="21"/>
      <c r="G99" s="19"/>
      <c r="H99" s="9"/>
    </row>
    <row r="100" spans="1:8" s="1" customFormat="1" ht="10.199999999999999" x14ac:dyDescent="0.2">
      <c r="A100" s="8"/>
      <c r="B100" s="2"/>
      <c r="D100" s="9"/>
      <c r="E100" s="9"/>
      <c r="F100" s="21"/>
      <c r="G100" s="19"/>
      <c r="H100" s="9"/>
    </row>
    <row r="101" spans="1:8" s="1" customFormat="1" ht="10.199999999999999" x14ac:dyDescent="0.2">
      <c r="A101" s="8"/>
      <c r="B101" s="2"/>
      <c r="D101" s="9"/>
      <c r="E101" s="9"/>
      <c r="F101" s="21"/>
      <c r="G101" s="19"/>
      <c r="H101" s="9"/>
    </row>
    <row r="102" spans="1:8" s="1" customFormat="1" ht="10.199999999999999" x14ac:dyDescent="0.2">
      <c r="A102" s="8"/>
      <c r="B102" s="2"/>
      <c r="D102" s="9"/>
      <c r="E102" s="9"/>
      <c r="F102" s="21"/>
      <c r="G102" s="19"/>
      <c r="H102" s="9"/>
    </row>
    <row r="103" spans="1:8" s="1" customFormat="1" ht="10.199999999999999" x14ac:dyDescent="0.2">
      <c r="A103" s="8"/>
      <c r="B103" s="2"/>
      <c r="D103" s="9"/>
      <c r="E103" s="9"/>
      <c r="F103" s="21"/>
      <c r="G103" s="19"/>
      <c r="H103" s="9"/>
    </row>
    <row r="104" spans="1:8" s="1" customFormat="1" ht="10.199999999999999" x14ac:dyDescent="0.2">
      <c r="A104" s="8"/>
      <c r="B104" s="2"/>
      <c r="D104" s="9"/>
      <c r="E104" s="9"/>
      <c r="F104" s="21"/>
      <c r="G104" s="19"/>
      <c r="H104" s="9"/>
    </row>
    <row r="105" spans="1:8" s="1" customFormat="1" ht="10.199999999999999" x14ac:dyDescent="0.2">
      <c r="A105" s="8"/>
      <c r="B105" s="2"/>
      <c r="D105" s="9"/>
      <c r="E105" s="9"/>
      <c r="F105" s="21"/>
      <c r="G105" s="19"/>
      <c r="H105" s="9"/>
    </row>
    <row r="106" spans="1:8" s="1" customFormat="1" ht="10.199999999999999" x14ac:dyDescent="0.2">
      <c r="A106" s="8"/>
      <c r="B106" s="2"/>
      <c r="D106" s="9"/>
      <c r="E106" s="9"/>
      <c r="F106" s="21"/>
      <c r="G106" s="19"/>
      <c r="H106" s="9"/>
    </row>
    <row r="107" spans="1:8" s="1" customFormat="1" ht="10.199999999999999" x14ac:dyDescent="0.2">
      <c r="A107" s="8"/>
      <c r="B107" s="2"/>
      <c r="D107" s="9"/>
      <c r="E107" s="9"/>
      <c r="F107" s="21"/>
      <c r="G107" s="19"/>
      <c r="H107" s="9"/>
    </row>
    <row r="108" spans="1:8" s="1" customFormat="1" ht="10.199999999999999" x14ac:dyDescent="0.2">
      <c r="A108" s="8"/>
      <c r="B108" s="2"/>
      <c r="D108" s="9"/>
      <c r="E108" s="9"/>
      <c r="F108" s="21"/>
      <c r="G108" s="19"/>
      <c r="H108" s="9"/>
    </row>
    <row r="109" spans="1:8" s="1" customFormat="1" ht="10.199999999999999" x14ac:dyDescent="0.2">
      <c r="A109" s="8"/>
      <c r="B109" s="2"/>
      <c r="D109" s="9"/>
      <c r="E109" s="9"/>
      <c r="F109" s="21"/>
      <c r="G109" s="19"/>
      <c r="H109" s="9"/>
    </row>
  </sheetData>
  <mergeCells count="22">
    <mergeCell ref="A2:H2"/>
    <mergeCell ref="A1:H1"/>
    <mergeCell ref="B9:H9"/>
    <mergeCell ref="F3:H3"/>
    <mergeCell ref="A4:E4"/>
    <mergeCell ref="F4:H4"/>
    <mergeCell ref="A5:E5"/>
    <mergeCell ref="F5:H5"/>
    <mergeCell ref="G6:H6"/>
    <mergeCell ref="A3:E3"/>
    <mergeCell ref="C6:E6"/>
    <mergeCell ref="D30:H30"/>
    <mergeCell ref="A28:C28"/>
    <mergeCell ref="A29:C29"/>
    <mergeCell ref="A30:C30"/>
    <mergeCell ref="A20:G20"/>
    <mergeCell ref="A21:H21"/>
    <mergeCell ref="D28:H28"/>
    <mergeCell ref="D29:H29"/>
    <mergeCell ref="A24:B24"/>
    <mergeCell ref="C24:D24"/>
    <mergeCell ref="A26:H26"/>
  </mergeCells>
  <pageMargins left="0.31496062992125984" right="0" top="0.59055118110236227" bottom="0.59055118110236227" header="0.31496062992125984" footer="0.31496062992125984"/>
  <pageSetup paperSize="9" scale="71" fitToHeight="0" orientation="portrait" verticalDpi="4294967293" r:id="rId1"/>
  <headerFooter>
    <oddFooter>&amp;C&amp;"Arial Narrow,Normal"&amp;7Página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SheetLayoutView="100" workbookViewId="0">
      <selection activeCell="A16" sqref="A16:D16"/>
    </sheetView>
  </sheetViews>
  <sheetFormatPr defaultColWidth="9.109375" defaultRowHeight="13.8" x14ac:dyDescent="0.25"/>
  <cols>
    <col min="1" max="1" width="6.88671875" style="3" customWidth="1"/>
    <col min="2" max="2" width="35.6640625" style="3" customWidth="1"/>
    <col min="3" max="3" width="13.44140625" style="3" customWidth="1"/>
    <col min="4" max="4" width="14.33203125" style="3" customWidth="1"/>
    <col min="5" max="10" width="11.109375" style="3" customWidth="1"/>
    <col min="11" max="16384" width="9.109375" style="3"/>
  </cols>
  <sheetData>
    <row r="1" spans="1:10" ht="72" customHeight="1" x14ac:dyDescent="0.25">
      <c r="A1" s="171" t="str">
        <f>'Planilha Orç.'!A1:H1</f>
        <v>PREFEITURA MUNICIPAL DE CORAÇÃO DE JESUS-MG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5.75" customHeight="1" x14ac:dyDescent="0.25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3.5" customHeight="1" x14ac:dyDescent="0.3">
      <c r="A3" s="162" t="str">
        <f>'Planilha Orç.'!A3:E3</f>
        <v>PROPONENTE: PREFEITURA MUNICIPAL DE CORAÇÃO DE JESUS - MG</v>
      </c>
      <c r="B3" s="162"/>
      <c r="C3" s="162"/>
      <c r="D3" s="162"/>
      <c r="E3" s="178" t="str">
        <f>'Planilha Orç.'!F3</f>
        <v>CNPJ: 22.680.672/0001-28</v>
      </c>
      <c r="F3" s="178"/>
      <c r="G3" s="178"/>
      <c r="H3" s="173" t="s">
        <v>120</v>
      </c>
      <c r="I3" s="174"/>
      <c r="J3" s="175"/>
    </row>
    <row r="4" spans="1:10" ht="13.5" customHeight="1" x14ac:dyDescent="0.3">
      <c r="A4" s="155" t="str">
        <f>'Planilha Orç.'!A4:E4</f>
        <v>OBRA: REFORMA DE QUADRA PARA CAMPO DE GRAMA SINTÉTICA</v>
      </c>
      <c r="B4" s="155"/>
      <c r="C4" s="155"/>
      <c r="D4" s="155"/>
      <c r="E4" s="156" t="s">
        <v>103</v>
      </c>
      <c r="F4" s="156"/>
      <c r="G4" s="156"/>
      <c r="H4" s="176" t="s">
        <v>18</v>
      </c>
      <c r="I4" s="177"/>
      <c r="J4" s="52">
        <f>'Planilha Orç.'!$H$20</f>
        <v>187934.58500000005</v>
      </c>
    </row>
    <row r="5" spans="1:10" ht="6.75" customHeight="1" x14ac:dyDescent="0.25"/>
    <row r="6" spans="1:10" ht="13.5" customHeight="1" x14ac:dyDescent="0.3">
      <c r="A6" s="168" t="s">
        <v>0</v>
      </c>
      <c r="B6" s="169" t="s">
        <v>15</v>
      </c>
      <c r="C6" s="169" t="s">
        <v>16</v>
      </c>
      <c r="D6" s="169" t="s">
        <v>17</v>
      </c>
      <c r="E6" s="170" t="s">
        <v>19</v>
      </c>
      <c r="F6" s="170"/>
      <c r="G6" s="170"/>
      <c r="H6" s="170"/>
      <c r="I6" s="170"/>
      <c r="J6" s="170"/>
    </row>
    <row r="7" spans="1:10" ht="13.5" customHeight="1" x14ac:dyDescent="0.25">
      <c r="A7" s="168"/>
      <c r="B7" s="169"/>
      <c r="C7" s="169"/>
      <c r="D7" s="169"/>
      <c r="E7" s="14" t="s">
        <v>20</v>
      </c>
      <c r="F7" s="10" t="s">
        <v>21</v>
      </c>
      <c r="G7" s="14" t="s">
        <v>22</v>
      </c>
      <c r="H7" s="134" t="s">
        <v>104</v>
      </c>
      <c r="I7" s="14"/>
      <c r="J7" s="10"/>
    </row>
    <row r="8" spans="1:10" ht="13.5" customHeight="1" x14ac:dyDescent="0.25">
      <c r="A8" s="166">
        <f>'Planilha Orç.'!A9</f>
        <v>1</v>
      </c>
      <c r="B8" s="167" t="str">
        <f>'Planilha Orç.'!B9:H9</f>
        <v>SERVIÇOS QUADRA / CAMPO SOCIETY</v>
      </c>
      <c r="C8" s="12" t="s">
        <v>23</v>
      </c>
      <c r="D8" s="24">
        <f>D9/$D$11</f>
        <v>1</v>
      </c>
      <c r="E8" s="24">
        <v>0.25</v>
      </c>
      <c r="F8" s="24">
        <v>0.25</v>
      </c>
      <c r="G8" s="24">
        <v>0.25</v>
      </c>
      <c r="H8" s="24">
        <v>0.25</v>
      </c>
      <c r="I8" s="13"/>
      <c r="J8" s="13"/>
    </row>
    <row r="9" spans="1:10" ht="13.5" customHeight="1" x14ac:dyDescent="0.25">
      <c r="A9" s="166"/>
      <c r="B9" s="167"/>
      <c r="C9" s="12" t="s">
        <v>24</v>
      </c>
      <c r="D9" s="26">
        <f>SUM(E9:J9)</f>
        <v>187934.58500000005</v>
      </c>
      <c r="E9" s="26">
        <f>E8*'Planilha Orç.'!$H$20</f>
        <v>46983.646250000013</v>
      </c>
      <c r="F9" s="26">
        <f>F8*'Planilha Orç.'!$H$20</f>
        <v>46983.646250000013</v>
      </c>
      <c r="G9" s="26">
        <f>G8*'Planilha Orç.'!$H$20</f>
        <v>46983.646250000013</v>
      </c>
      <c r="H9" s="26">
        <f>H8*'Planilha Orç.'!$H$20</f>
        <v>46983.646250000013</v>
      </c>
      <c r="I9" s="13"/>
      <c r="J9" s="13"/>
    </row>
    <row r="10" spans="1:10" ht="13.5" customHeight="1" x14ac:dyDescent="0.25">
      <c r="A10" s="166" t="s">
        <v>25</v>
      </c>
      <c r="B10" s="166"/>
      <c r="C10" s="16" t="s">
        <v>23</v>
      </c>
      <c r="D10" s="25">
        <f>D8</f>
        <v>1</v>
      </c>
      <c r="E10" s="25">
        <f>E11/$D$11</f>
        <v>0.25</v>
      </c>
      <c r="F10" s="25">
        <f>F11/$D$11</f>
        <v>0.25</v>
      </c>
      <c r="G10" s="25">
        <f t="shared" ref="G10:H10" si="0">G11/$D$11</f>
        <v>0.25</v>
      </c>
      <c r="H10" s="25">
        <f t="shared" si="0"/>
        <v>0.25</v>
      </c>
      <c r="I10" s="15"/>
      <c r="J10" s="15"/>
    </row>
    <row r="11" spans="1:10" ht="13.5" customHeight="1" x14ac:dyDescent="0.25">
      <c r="A11" s="166"/>
      <c r="B11" s="166"/>
      <c r="C11" s="16" t="s">
        <v>24</v>
      </c>
      <c r="D11" s="27">
        <f>D9</f>
        <v>187934.58500000005</v>
      </c>
      <c r="E11" s="27">
        <f>E9</f>
        <v>46983.646250000013</v>
      </c>
      <c r="F11" s="27">
        <f>F9</f>
        <v>46983.646250000013</v>
      </c>
      <c r="G11" s="27">
        <f t="shared" ref="G11:H11" si="1">G9</f>
        <v>46983.646250000013</v>
      </c>
      <c r="H11" s="27">
        <f t="shared" si="1"/>
        <v>46983.646250000013</v>
      </c>
      <c r="I11" s="15"/>
      <c r="J11" s="15"/>
    </row>
    <row r="12" spans="1:10" ht="12.75" customHeight="1" x14ac:dyDescent="0.25"/>
    <row r="13" spans="1:10" s="56" customFormat="1" ht="12.75" customHeight="1" x14ac:dyDescent="0.3">
      <c r="A13" s="149" t="s">
        <v>97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33" customHeight="1" x14ac:dyDescent="0.3">
      <c r="A14" s="7"/>
      <c r="B14" s="4"/>
      <c r="C14" s="6"/>
      <c r="D14" s="5"/>
      <c r="E14" s="5"/>
      <c r="F14" s="5"/>
      <c r="G14" s="5"/>
      <c r="H14" s="5"/>
    </row>
    <row r="15" spans="1:10" ht="12.75" customHeight="1" x14ac:dyDescent="0.3">
      <c r="A15" s="141" t="s">
        <v>12</v>
      </c>
      <c r="B15" s="141"/>
      <c r="C15" s="141"/>
      <c r="D15" s="141"/>
      <c r="E15" s="141" t="s">
        <v>12</v>
      </c>
      <c r="F15" s="141"/>
      <c r="G15" s="141"/>
      <c r="H15" s="141"/>
      <c r="I15" s="141"/>
      <c r="J15" s="141"/>
    </row>
    <row r="16" spans="1:10" ht="12.75" customHeight="1" x14ac:dyDescent="0.3">
      <c r="A16" s="142" t="s">
        <v>98</v>
      </c>
      <c r="B16" s="142"/>
      <c r="C16" s="142"/>
      <c r="D16" s="142"/>
      <c r="E16" s="142" t="s">
        <v>101</v>
      </c>
      <c r="F16" s="142"/>
      <c r="G16" s="142"/>
      <c r="H16" s="142"/>
      <c r="I16" s="142"/>
      <c r="J16" s="142"/>
    </row>
    <row r="17" spans="1:10" ht="12.75" customHeight="1" x14ac:dyDescent="0.25">
      <c r="A17" s="140" t="s">
        <v>99</v>
      </c>
      <c r="B17" s="140"/>
      <c r="C17" s="140"/>
      <c r="D17" s="140"/>
      <c r="E17" s="140" t="s">
        <v>100</v>
      </c>
      <c r="F17" s="140"/>
      <c r="G17" s="140"/>
      <c r="H17" s="140"/>
      <c r="I17" s="140"/>
      <c r="J17" s="140"/>
    </row>
    <row r="18" spans="1:10" ht="12.75" customHeight="1" x14ac:dyDescent="0.3">
      <c r="A18" s="7"/>
      <c r="B18" s="4"/>
      <c r="C18" s="6"/>
      <c r="D18" s="141"/>
      <c r="E18" s="141"/>
      <c r="F18" s="141"/>
      <c r="G18" s="141"/>
      <c r="H18" s="141"/>
    </row>
    <row r="19" spans="1:10" ht="12.75" customHeight="1" x14ac:dyDescent="0.3">
      <c r="D19" s="142"/>
      <c r="E19" s="142"/>
      <c r="F19" s="142"/>
      <c r="G19" s="142"/>
      <c r="H19" s="142"/>
    </row>
    <row r="20" spans="1:10" ht="12.75" customHeight="1" x14ac:dyDescent="0.25">
      <c r="D20" s="140"/>
      <c r="E20" s="140"/>
      <c r="F20" s="140"/>
      <c r="G20" s="140"/>
      <c r="H20" s="140"/>
    </row>
  </sheetData>
  <mergeCells count="26">
    <mergeCell ref="A1:J1"/>
    <mergeCell ref="A2:J2"/>
    <mergeCell ref="H3:J3"/>
    <mergeCell ref="H4:I4"/>
    <mergeCell ref="A3:D3"/>
    <mergeCell ref="E3:G3"/>
    <mergeCell ref="A4:D4"/>
    <mergeCell ref="E4:G4"/>
    <mergeCell ref="A6:A7"/>
    <mergeCell ref="B6:B7"/>
    <mergeCell ref="C6:C7"/>
    <mergeCell ref="D6:D7"/>
    <mergeCell ref="E6:J6"/>
    <mergeCell ref="A8:A9"/>
    <mergeCell ref="B8:B9"/>
    <mergeCell ref="A10:B11"/>
    <mergeCell ref="D18:H18"/>
    <mergeCell ref="E17:J17"/>
    <mergeCell ref="D19:H19"/>
    <mergeCell ref="D20:H20"/>
    <mergeCell ref="A13:J13"/>
    <mergeCell ref="A15:D15"/>
    <mergeCell ref="A16:D16"/>
    <mergeCell ref="A17:D17"/>
    <mergeCell ref="E15:J15"/>
    <mergeCell ref="E16:J16"/>
  </mergeCells>
  <pageMargins left="0.23622047244094491" right="0" top="0.98425196850393704" bottom="0.98425196850393704" header="0.31496062992125984" footer="0.31496062992125984"/>
  <pageSetup paperSize="9" scale="88" orientation="landscape" horizontalDpi="4294967293" verticalDpi="4294967293" r:id="rId1"/>
  <headerFooter>
    <oddFooter>&amp;C&amp;"Arial Narrow,Normal"&amp;7Página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13" zoomScaleSheetLayoutView="100" workbookViewId="0">
      <selection activeCell="M12" sqref="M12"/>
    </sheetView>
  </sheetViews>
  <sheetFormatPr defaultRowHeight="14.4" x14ac:dyDescent="0.3"/>
  <cols>
    <col min="1" max="1" width="9.109375" style="72"/>
    <col min="2" max="2" width="44.88671875" style="72" customWidth="1"/>
    <col min="3" max="3" width="40.44140625" style="72" customWidth="1"/>
    <col min="4" max="4" width="17.44140625" style="72" customWidth="1"/>
    <col min="5" max="5" width="12.33203125" style="72" customWidth="1"/>
    <col min="6" max="6" width="9.109375" style="72"/>
  </cols>
  <sheetData>
    <row r="1" spans="1:6" ht="83.25" customHeight="1" x14ac:dyDescent="0.3">
      <c r="A1" s="179" t="str">
        <f>'Planilha Orç.'!A1:H1</f>
        <v>PREFEITURA MUNICIPAL DE CORAÇÃO DE JESUS-MG</v>
      </c>
      <c r="B1" s="180"/>
      <c r="C1" s="180"/>
      <c r="D1" s="180"/>
      <c r="E1" s="180"/>
      <c r="F1" s="181"/>
    </row>
    <row r="2" spans="1:6" ht="16.8" x14ac:dyDescent="0.3">
      <c r="A2" s="182" t="s">
        <v>31</v>
      </c>
      <c r="B2" s="183"/>
      <c r="C2" s="183"/>
      <c r="D2" s="183"/>
      <c r="E2" s="183"/>
      <c r="F2" s="184"/>
    </row>
    <row r="3" spans="1:6" x14ac:dyDescent="0.3">
      <c r="A3" s="185" t="str">
        <f>'Planilha Orç.'!A3:E3</f>
        <v>PROPONENTE: PREFEITURA MUNICIPAL DE CORAÇÃO DE JESUS - MG</v>
      </c>
      <c r="B3" s="186"/>
      <c r="C3" s="186"/>
      <c r="D3" s="186"/>
      <c r="E3" s="186"/>
      <c r="F3" s="187"/>
    </row>
    <row r="4" spans="1:6" x14ac:dyDescent="0.3">
      <c r="A4" s="185" t="str">
        <f>'Planilha Orç.'!A4:E4</f>
        <v>OBRA: REFORMA DE QUADRA PARA CAMPO DE GRAMA SINTÉTICA</v>
      </c>
      <c r="B4" s="186"/>
      <c r="C4" s="186"/>
      <c r="D4" s="186"/>
      <c r="E4" s="186"/>
      <c r="F4" s="187"/>
    </row>
    <row r="5" spans="1:6" x14ac:dyDescent="0.3">
      <c r="A5" s="185" t="str">
        <f>'Planilha Orç.'!A5:E5</f>
        <v>LOCAL: DISTRITO SÃO JOAQUIM - CORAÇÃO DE JESUS - MG</v>
      </c>
      <c r="B5" s="186"/>
      <c r="C5" s="186"/>
      <c r="D5" s="186"/>
      <c r="E5" s="186"/>
      <c r="F5" s="187"/>
    </row>
    <row r="6" spans="1:6" ht="9" customHeight="1" x14ac:dyDescent="0.3">
      <c r="A6" s="73"/>
      <c r="B6" s="63"/>
      <c r="C6" s="64"/>
      <c r="D6" s="5"/>
      <c r="E6" s="5"/>
      <c r="F6" s="11"/>
    </row>
    <row r="7" spans="1:6" x14ac:dyDescent="0.3">
      <c r="A7" s="69" t="s">
        <v>0</v>
      </c>
      <c r="B7" s="65" t="s">
        <v>1</v>
      </c>
      <c r="C7" s="70" t="s">
        <v>32</v>
      </c>
      <c r="D7" s="70" t="s">
        <v>35</v>
      </c>
      <c r="E7" s="70" t="s">
        <v>33</v>
      </c>
      <c r="F7" s="70" t="s">
        <v>34</v>
      </c>
    </row>
    <row r="8" spans="1:6" x14ac:dyDescent="0.3">
      <c r="A8" s="74">
        <v>1</v>
      </c>
      <c r="B8" s="153" t="str">
        <f>'Planilha Orç.'!B9:H9</f>
        <v>SERVIÇOS QUADRA / CAMPO SOCIETY</v>
      </c>
      <c r="C8" s="153"/>
      <c r="D8" s="153"/>
      <c r="E8" s="153"/>
      <c r="F8" s="153"/>
    </row>
    <row r="9" spans="1:6" ht="69.75" customHeight="1" x14ac:dyDescent="0.3">
      <c r="A9" s="75" t="s">
        <v>4</v>
      </c>
      <c r="B9" s="50" t="str">
        <f>'Planilha Orç.'!C10</f>
        <v>FORNECIMENTO E COLOCAÇÃO DE PLACA DE OBRA EM CHAPA GALVANIZADA #26, ESP. 0,45 MM, PLOTADA COM ADESIVO VINÍLICO, AFIXADA COM REBITES 4,8X40 MM, EM ESTRUTURA METÁLICA DE METALON 20X20 MM, ESP. 1,25 MM, INCLUSIVE SUPORTE EM EUCALIPTO (PLACA 2 x 1M)</v>
      </c>
      <c r="C9" s="66" t="s">
        <v>107</v>
      </c>
      <c r="D9" s="79" t="s">
        <v>106</v>
      </c>
      <c r="E9" s="78">
        <v>2</v>
      </c>
      <c r="F9" s="67" t="s">
        <v>26</v>
      </c>
    </row>
    <row r="10" spans="1:6" ht="28.5" customHeight="1" x14ac:dyDescent="0.3">
      <c r="A10" s="75" t="s">
        <v>28</v>
      </c>
      <c r="B10" s="50" t="str">
        <f>'Planilha Orç.'!C11</f>
        <v>APICOAMENTO DE PISO CIMENTADO - PROFUNDIDADE ATÉ 1 CM (PREPARAÇÃO DO PISO ANTIGO PARA NOVO CONTRA-PISO)</v>
      </c>
      <c r="C10" s="66" t="s">
        <v>108</v>
      </c>
      <c r="D10" s="79" t="s">
        <v>105</v>
      </c>
      <c r="E10" s="78">
        <f>30.5*18.5</f>
        <v>564.25</v>
      </c>
      <c r="F10" s="67" t="s">
        <v>26</v>
      </c>
    </row>
    <row r="11" spans="1:6" ht="40.5" customHeight="1" x14ac:dyDescent="0.3">
      <c r="A11" s="75" t="s">
        <v>73</v>
      </c>
      <c r="B11" s="50" t="str">
        <f>'Planilha Orç.'!C12</f>
        <v>CONTRAPISO DESEMPENADO COM ARGAMASSA, TRAÇO 1:3 (CIMENTO E AREIA), ESP. 30MM (NOVO CONTRA-PISO COM CAIMENTO DE 1% PARA UM SÓ LADO)</v>
      </c>
      <c r="C11" s="66" t="s">
        <v>108</v>
      </c>
      <c r="D11" s="79" t="s">
        <v>105</v>
      </c>
      <c r="E11" s="78">
        <f>30.5*18.5</f>
        <v>564.25</v>
      </c>
      <c r="F11" s="67" t="s">
        <v>26</v>
      </c>
    </row>
    <row r="12" spans="1:6" ht="104.25" customHeight="1" x14ac:dyDescent="0.3">
      <c r="A12" s="75" t="s">
        <v>74</v>
      </c>
      <c r="B12" s="50" t="str">
        <f>'Planilha Orç.'!C13</f>
        <v>GRAMA SINTETICA ALTURA /ESPESSURA DE 52MM (2MM DE BASE E 50MM DE FIOS EXPOSTOS), BASE DUPLA REFORÇADA, 100% PE (POLIETILENO), FIO MILTIFIBRILADO, MINIMO DE 8.000 PONTOS POR M2, INCLUINDO FRETE E MAO DE OBRA DE INSTALACAO (FLUTUANTE, UNIAO DOS ROLOS COM TAPEDE 30CM, COLA PU, 30 KG/M2 DE AREIA CLASSIFICADA GRANULOMETRIA 40/45 OU 50/60 E 8 KG/M2 DE GRANULO DE BORRACHA SBR 0.8 PRETA MALHA 10 (0,7 A 2,0 MM)</v>
      </c>
      <c r="C12" s="66" t="s">
        <v>108</v>
      </c>
      <c r="D12" s="79" t="s">
        <v>105</v>
      </c>
      <c r="E12" s="78">
        <f>30.5*18.5</f>
        <v>564.25</v>
      </c>
      <c r="F12" s="67" t="s">
        <v>26</v>
      </c>
    </row>
    <row r="13" spans="1:6" ht="50.25" customHeight="1" x14ac:dyDescent="0.3">
      <c r="A13" s="75" t="s">
        <v>78</v>
      </c>
      <c r="B13" s="50" t="str">
        <f>'Planilha Orç.'!C14</f>
        <v>REMOÇÃO MANUAL DE ALAMBRADO METÁLICO, COM REAPROVEITAMENTO, INCLUSIVE AFASTAMENTO E EMPILHAMENTO, EXCLUSIVE TRANSPORTE E RETIRADA DO MATERIAL REMOVIDO NÃO REAPROVEITÁVEL</v>
      </c>
      <c r="C13" s="66" t="s">
        <v>109</v>
      </c>
      <c r="D13" s="79" t="s">
        <v>110</v>
      </c>
      <c r="E13" s="78">
        <v>80</v>
      </c>
      <c r="F13" s="67" t="s">
        <v>26</v>
      </c>
    </row>
    <row r="14" spans="1:6" ht="78.75" customHeight="1" x14ac:dyDescent="0.3">
      <c r="A14" s="75" t="s">
        <v>79</v>
      </c>
      <c r="B14" s="50" t="str">
        <f>'Planilha Orç.'!C15</f>
        <v>ALAMBRADO PARA QUADRA ESPORTIVA, EM TELA DE ARAME GALVANIZADO COM TRAMA LOSANGULAR DE 2" (50,8MM) E FIO BWG12 (2,77MM), EXCLUSIVE PINTURA, INCLUSIVE FIXAÇÃO E
FORNECIMENTO EM QUADROS DE TUBOS DE AÇO CARBONO GALVANIZADO DIÂMETRO DE 50MM (2") (REFORMA TOTAL DO ALAMBRADO COM ALTURA DE 4M, INCLUSIVE PINTURA)</v>
      </c>
      <c r="C14" s="66" t="s">
        <v>111</v>
      </c>
      <c r="D14" s="79" t="s">
        <v>110</v>
      </c>
      <c r="E14" s="78">
        <v>80</v>
      </c>
      <c r="F14" s="67" t="s">
        <v>26</v>
      </c>
    </row>
    <row r="15" spans="1:6" ht="29.25" customHeight="1" x14ac:dyDescent="0.3">
      <c r="A15" s="75" t="s">
        <v>84</v>
      </c>
      <c r="B15" s="50" t="str">
        <f>'Planilha Orç.'!C16</f>
        <v>TRAVE DE GOL EM TUBO GALVANIZADO PARA QUADRA, INCLUSIVE REDE E PINTURA</v>
      </c>
      <c r="C15" s="66" t="s">
        <v>112</v>
      </c>
      <c r="D15" s="80" t="s">
        <v>36</v>
      </c>
      <c r="E15" s="78">
        <v>2</v>
      </c>
      <c r="F15" s="67" t="s">
        <v>82</v>
      </c>
    </row>
    <row r="16" spans="1:6" ht="41.25" customHeight="1" x14ac:dyDescent="0.3">
      <c r="A16" s="75" t="s">
        <v>85</v>
      </c>
      <c r="B16" s="50" t="str">
        <f>'Planilha Orç.'!C17</f>
        <v>REDE DE POLIETILENO MALHA 12X12CM, FIO 2MM, INCLUI FORNECIMENTO E INSTALAÇÃO, CABOS E ACESSÓRIOS PARA A INSTALAÇÃO, FIXAÇÃO NO ALAMBRADO.</v>
      </c>
      <c r="C16" s="66" t="s">
        <v>108</v>
      </c>
      <c r="D16" s="79" t="s">
        <v>105</v>
      </c>
      <c r="E16" s="78">
        <f>30.5*18.5</f>
        <v>564.25</v>
      </c>
      <c r="F16" s="67" t="s">
        <v>26</v>
      </c>
    </row>
    <row r="17" spans="1:6" ht="41.25" customHeight="1" x14ac:dyDescent="0.3">
      <c r="A17" s="75" t="s">
        <v>89</v>
      </c>
      <c r="B17" s="50" t="str">
        <f>'Planilha Orç.'!C18</f>
        <v>PINTURA ESMALTE EM SUPERFÍCIE DE CONCRETO/ALVENARIA, DUAS (2) DEMÃOS, EXCLUSIVE SELADOR ACRÍLICO E MASSA ACRÍLICA/CORRIDA (PVA) - (PINTURA TOTAL DA MURETA EXISTENTE, DOIS LADOS)</v>
      </c>
      <c r="C17" s="66" t="s">
        <v>113</v>
      </c>
      <c r="D17" s="81" t="s">
        <v>114</v>
      </c>
      <c r="E17" s="80">
        <f xml:space="preserve"> (30.5+30.5+18.5+18.5)*1*2</f>
        <v>196</v>
      </c>
      <c r="F17" s="78" t="s">
        <v>26</v>
      </c>
    </row>
    <row r="18" spans="1:6" ht="41.25" customHeight="1" x14ac:dyDescent="0.3">
      <c r="A18" s="75" t="s">
        <v>92</v>
      </c>
      <c r="B18" s="50" t="str">
        <f>'Planilha Orç.'!C19</f>
        <v>LIMPEZA FINAL PARA ENTREGA DA OBRA</v>
      </c>
      <c r="C18" s="66" t="s">
        <v>108</v>
      </c>
      <c r="D18" s="79" t="s">
        <v>105</v>
      </c>
      <c r="E18" s="78">
        <f>30.5*18.5</f>
        <v>564.25</v>
      </c>
      <c r="F18" s="67" t="s">
        <v>26</v>
      </c>
    </row>
    <row r="19" spans="1:6" ht="25.5" customHeight="1" x14ac:dyDescent="0.3">
      <c r="A19" s="135"/>
      <c r="B19" s="136"/>
      <c r="C19" s="137"/>
      <c r="D19" s="138"/>
      <c r="E19" s="139"/>
      <c r="F19" s="139"/>
    </row>
    <row r="20" spans="1:6" ht="25.5" customHeight="1" x14ac:dyDescent="0.3">
      <c r="A20" s="76"/>
      <c r="B20" s="71"/>
      <c r="C20" s="68"/>
      <c r="D20" s="9"/>
      <c r="E20" s="9"/>
      <c r="F20" s="71"/>
    </row>
    <row r="21" spans="1:6" x14ac:dyDescent="0.3">
      <c r="A21" s="188" t="s">
        <v>97</v>
      </c>
      <c r="B21" s="188"/>
      <c r="C21" s="188"/>
      <c r="D21" s="188"/>
      <c r="E21" s="188"/>
      <c r="F21" s="188"/>
    </row>
    <row r="22" spans="1:6" ht="43.5" customHeight="1" x14ac:dyDescent="0.3">
      <c r="A22" s="73"/>
      <c r="B22" s="11"/>
      <c r="C22" s="64"/>
      <c r="D22" s="9"/>
      <c r="E22" s="9"/>
      <c r="F22" s="71"/>
    </row>
    <row r="23" spans="1:6" x14ac:dyDescent="0.3">
      <c r="A23" s="141" t="s">
        <v>12</v>
      </c>
      <c r="B23" s="141"/>
      <c r="C23" s="141"/>
      <c r="D23" s="141"/>
      <c r="E23" s="141"/>
      <c r="F23" s="141"/>
    </row>
    <row r="24" spans="1:6" x14ac:dyDescent="0.3">
      <c r="A24" s="142" t="s">
        <v>98</v>
      </c>
      <c r="B24" s="142"/>
      <c r="C24" s="142"/>
      <c r="D24" s="142"/>
      <c r="E24" s="142"/>
      <c r="F24" s="142"/>
    </row>
    <row r="25" spans="1:6" x14ac:dyDescent="0.3">
      <c r="A25" s="140" t="s">
        <v>99</v>
      </c>
      <c r="B25" s="140"/>
      <c r="C25" s="140"/>
      <c r="D25" s="140"/>
      <c r="E25" s="140"/>
      <c r="F25" s="140"/>
    </row>
  </sheetData>
  <mergeCells count="10">
    <mergeCell ref="A24:F24"/>
    <mergeCell ref="A25:F25"/>
    <mergeCell ref="B8:F8"/>
    <mergeCell ref="A21:F21"/>
    <mergeCell ref="A23:F23"/>
    <mergeCell ref="A1:F1"/>
    <mergeCell ref="A2:F2"/>
    <mergeCell ref="A3:F3"/>
    <mergeCell ref="A4:F4"/>
    <mergeCell ref="A5:F5"/>
  </mergeCells>
  <pageMargins left="0.51181102362204722" right="0.51181102362204722" top="0.6692913385826772" bottom="0.59055118110236227" header="0.31496062992125984" footer="0.31496062992125984"/>
  <pageSetup paperSize="9" scale="6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view="pageBreakPreview" zoomScaleSheetLayoutView="100" workbookViewId="0">
      <selection sqref="A1:XFD1048576"/>
    </sheetView>
  </sheetViews>
  <sheetFormatPr defaultRowHeight="14.4" x14ac:dyDescent="0.3"/>
  <cols>
    <col min="2" max="2" width="14.88671875" customWidth="1"/>
    <col min="3" max="3" width="33.88671875" customWidth="1"/>
    <col min="4" max="4" width="18.5546875" customWidth="1"/>
    <col min="7" max="7" width="12.33203125" customWidth="1"/>
  </cols>
  <sheetData>
    <row r="1" spans="1:8" ht="80.25" customHeight="1" x14ac:dyDescent="0.3">
      <c r="A1" s="189" t="str">
        <f>'Planilha Orç.'!A1:H1</f>
        <v>PREFEITURA MUNICIPAL DE CORAÇÃO DE JESUS-MG</v>
      </c>
      <c r="B1" s="190"/>
      <c r="C1" s="190"/>
      <c r="D1" s="190"/>
      <c r="E1" s="190"/>
      <c r="F1" s="190"/>
      <c r="G1" s="191"/>
    </row>
    <row r="2" spans="1:8" x14ac:dyDescent="0.3">
      <c r="A2" s="84"/>
      <c r="B2" s="192" t="s">
        <v>38</v>
      </c>
      <c r="C2" s="192"/>
      <c r="D2" s="192"/>
      <c r="E2" s="85"/>
      <c r="F2" s="86"/>
      <c r="G2" s="87"/>
    </row>
    <row r="3" spans="1:8" x14ac:dyDescent="0.3">
      <c r="A3" s="88"/>
      <c r="B3" s="193"/>
      <c r="C3" s="193"/>
      <c r="D3" s="193"/>
      <c r="E3" s="89"/>
      <c r="F3" s="90"/>
      <c r="G3" s="91"/>
    </row>
    <row r="4" spans="1:8" x14ac:dyDescent="0.3">
      <c r="A4" s="88"/>
      <c r="B4" s="89"/>
      <c r="C4" s="89"/>
      <c r="D4" s="89"/>
      <c r="E4" s="89"/>
      <c r="F4" s="90"/>
      <c r="G4" s="91"/>
    </row>
    <row r="5" spans="1:8" x14ac:dyDescent="0.3">
      <c r="A5" s="88"/>
      <c r="B5" s="92" t="s">
        <v>115</v>
      </c>
      <c r="C5" s="89"/>
      <c r="D5" s="89"/>
      <c r="E5" s="89"/>
      <c r="F5" s="90"/>
      <c r="G5" s="91"/>
    </row>
    <row r="6" spans="1:8" x14ac:dyDescent="0.3">
      <c r="A6" s="88"/>
      <c r="B6" s="89"/>
      <c r="C6" s="89"/>
      <c r="D6" s="89"/>
      <c r="E6" s="89"/>
      <c r="F6" s="90"/>
      <c r="G6" s="91"/>
    </row>
    <row r="7" spans="1:8" x14ac:dyDescent="0.3">
      <c r="A7" s="88"/>
      <c r="B7" s="90"/>
      <c r="C7" s="90"/>
      <c r="D7" s="90"/>
      <c r="E7" s="90"/>
      <c r="F7" s="90"/>
      <c r="G7" s="93" t="s">
        <v>39</v>
      </c>
    </row>
    <row r="8" spans="1:8" x14ac:dyDescent="0.3">
      <c r="A8" s="88"/>
      <c r="B8" s="94" t="s">
        <v>40</v>
      </c>
      <c r="C8" s="94" t="s">
        <v>41</v>
      </c>
      <c r="D8" s="95" t="s">
        <v>42</v>
      </c>
      <c r="E8" s="96"/>
      <c r="F8" s="97" t="s">
        <v>43</v>
      </c>
      <c r="G8" s="98"/>
    </row>
    <row r="9" spans="1:8" x14ac:dyDescent="0.3">
      <c r="A9" s="88"/>
      <c r="B9" s="99"/>
      <c r="C9" s="99"/>
      <c r="D9" s="100"/>
      <c r="E9" s="90"/>
      <c r="F9" s="97" t="s">
        <v>44</v>
      </c>
      <c r="G9" s="101">
        <v>6.4999999999999997E-3</v>
      </c>
    </row>
    <row r="10" spans="1:8" x14ac:dyDescent="0.3">
      <c r="A10" s="88"/>
      <c r="B10" s="94" t="s">
        <v>45</v>
      </c>
      <c r="C10" s="94" t="s">
        <v>46</v>
      </c>
      <c r="D10" s="102">
        <v>5.5E-2</v>
      </c>
      <c r="E10" s="103"/>
      <c r="F10" s="97" t="s">
        <v>47</v>
      </c>
      <c r="G10" s="101">
        <v>0.03</v>
      </c>
    </row>
    <row r="11" spans="1:8" x14ac:dyDescent="0.3">
      <c r="A11" s="88"/>
      <c r="B11" s="94" t="s">
        <v>48</v>
      </c>
      <c r="C11" s="94" t="s">
        <v>49</v>
      </c>
      <c r="D11" s="102">
        <v>0</v>
      </c>
      <c r="E11" s="103"/>
      <c r="F11" s="97" t="s">
        <v>50</v>
      </c>
      <c r="G11" s="104">
        <v>0.05</v>
      </c>
    </row>
    <row r="12" spans="1:8" x14ac:dyDescent="0.3">
      <c r="A12" s="88"/>
      <c r="B12" s="94" t="s">
        <v>51</v>
      </c>
      <c r="C12" s="94" t="s">
        <v>52</v>
      </c>
      <c r="D12" s="105">
        <v>0.01</v>
      </c>
      <c r="E12" s="106"/>
      <c r="F12" s="97"/>
      <c r="G12" s="107"/>
      <c r="H12" s="108"/>
    </row>
    <row r="13" spans="1:8" x14ac:dyDescent="0.3">
      <c r="A13" s="88"/>
      <c r="B13" s="94" t="s">
        <v>53</v>
      </c>
      <c r="C13" s="94" t="s">
        <v>54</v>
      </c>
      <c r="D13" s="102">
        <v>1.2699999999999999E-2</v>
      </c>
      <c r="E13" s="103"/>
      <c r="F13" s="97"/>
      <c r="G13" s="91"/>
    </row>
    <row r="14" spans="1:8" x14ac:dyDescent="0.3">
      <c r="A14" s="88"/>
      <c r="B14" s="94" t="s">
        <v>55</v>
      </c>
      <c r="C14" s="94" t="s">
        <v>56</v>
      </c>
      <c r="D14" s="109">
        <v>9.5999999999999992E-3</v>
      </c>
      <c r="E14" s="110"/>
      <c r="F14" s="97" t="s">
        <v>57</v>
      </c>
      <c r="G14" s="111">
        <v>4.65E-2</v>
      </c>
    </row>
    <row r="15" spans="1:8" x14ac:dyDescent="0.3">
      <c r="A15" s="88"/>
      <c r="B15" s="94" t="s">
        <v>58</v>
      </c>
      <c r="C15" s="94" t="s">
        <v>59</v>
      </c>
      <c r="D15" s="102">
        <v>7.4999999999999997E-2</v>
      </c>
      <c r="E15" s="103"/>
      <c r="F15" s="90"/>
      <c r="G15" s="91"/>
    </row>
    <row r="16" spans="1:8" x14ac:dyDescent="0.3">
      <c r="A16" s="88"/>
      <c r="B16" s="94" t="s">
        <v>60</v>
      </c>
      <c r="C16" s="94" t="s">
        <v>43</v>
      </c>
      <c r="D16" s="102">
        <v>5.1499999999999997E-2</v>
      </c>
      <c r="E16" s="103"/>
      <c r="F16" s="90"/>
      <c r="G16" s="91"/>
    </row>
    <row r="17" spans="1:8" x14ac:dyDescent="0.3">
      <c r="A17" s="88"/>
      <c r="B17" s="94" t="s">
        <v>61</v>
      </c>
      <c r="C17" s="94" t="s">
        <v>61</v>
      </c>
      <c r="D17" s="102">
        <v>4.4999999999999998E-2</v>
      </c>
      <c r="E17" s="103"/>
      <c r="F17" s="90"/>
      <c r="G17" s="91"/>
    </row>
    <row r="18" spans="1:8" x14ac:dyDescent="0.3">
      <c r="A18" s="88"/>
      <c r="B18" s="94"/>
      <c r="C18" s="94"/>
      <c r="D18" s="102"/>
      <c r="E18" s="103"/>
      <c r="F18" s="90"/>
      <c r="G18" s="91"/>
    </row>
    <row r="19" spans="1:8" x14ac:dyDescent="0.3">
      <c r="A19" s="88"/>
      <c r="B19" s="112"/>
      <c r="C19" s="112"/>
      <c r="D19" s="112"/>
      <c r="E19" s="90"/>
      <c r="F19" s="90"/>
      <c r="G19" s="91"/>
    </row>
    <row r="20" spans="1:8" x14ac:dyDescent="0.3">
      <c r="A20" s="88"/>
      <c r="B20" s="112"/>
      <c r="C20" s="113" t="s">
        <v>62</v>
      </c>
      <c r="D20" s="114">
        <f>(1+(D10+D11+D12+D13))*(1+D14)*(1+D15)/(1-(D16+D17))-1</f>
        <v>0.29457594244604324</v>
      </c>
      <c r="E20" s="103"/>
      <c r="F20" s="90"/>
      <c r="G20" s="91"/>
    </row>
    <row r="21" spans="1:8" x14ac:dyDescent="0.3">
      <c r="A21" s="88"/>
      <c r="B21" s="90"/>
      <c r="C21" s="90"/>
      <c r="D21" s="90"/>
      <c r="E21" s="90"/>
      <c r="F21" s="90"/>
      <c r="G21" s="91"/>
    </row>
    <row r="22" spans="1:8" x14ac:dyDescent="0.3">
      <c r="A22" s="88"/>
      <c r="B22" s="90"/>
      <c r="C22" s="96" t="s">
        <v>63</v>
      </c>
      <c r="D22" s="90"/>
      <c r="E22" s="90"/>
      <c r="F22" s="90"/>
      <c r="G22" s="91"/>
    </row>
    <row r="23" spans="1:8" x14ac:dyDescent="0.3">
      <c r="A23" s="88"/>
      <c r="B23" s="90"/>
      <c r="C23" s="90"/>
      <c r="D23" s="90"/>
      <c r="E23" s="90"/>
      <c r="F23" s="90"/>
      <c r="G23" s="91"/>
    </row>
    <row r="24" spans="1:8" x14ac:dyDescent="0.3">
      <c r="A24" s="88"/>
      <c r="B24" s="194" t="s">
        <v>116</v>
      </c>
      <c r="C24" s="194"/>
      <c r="D24" s="194"/>
      <c r="E24" s="194"/>
      <c r="F24" s="194"/>
      <c r="G24" s="91"/>
    </row>
    <row r="25" spans="1:8" x14ac:dyDescent="0.3">
      <c r="A25" s="88"/>
      <c r="B25" s="194"/>
      <c r="C25" s="194"/>
      <c r="D25" s="194"/>
      <c r="E25" s="194"/>
      <c r="F25" s="194"/>
      <c r="G25" s="91"/>
    </row>
    <row r="26" spans="1:8" x14ac:dyDescent="0.3">
      <c r="A26" s="88"/>
      <c r="B26" s="194"/>
      <c r="C26" s="194"/>
      <c r="D26" s="194"/>
      <c r="E26" s="194"/>
      <c r="F26" s="194"/>
      <c r="G26" s="91"/>
    </row>
    <row r="27" spans="1:8" x14ac:dyDescent="0.3">
      <c r="A27" s="88"/>
      <c r="B27" s="194"/>
      <c r="C27" s="194"/>
      <c r="D27" s="194"/>
      <c r="E27" s="194"/>
      <c r="F27" s="194"/>
      <c r="G27" s="91"/>
    </row>
    <row r="28" spans="1:8" x14ac:dyDescent="0.3">
      <c r="A28" s="88"/>
      <c r="B28" s="115"/>
      <c r="C28" s="115"/>
      <c r="D28" s="115"/>
      <c r="E28" s="115"/>
      <c r="F28" s="115"/>
      <c r="G28" s="91"/>
    </row>
    <row r="29" spans="1:8" x14ac:dyDescent="0.3">
      <c r="A29" s="116" t="s">
        <v>117</v>
      </c>
      <c r="B29" s="117"/>
      <c r="C29" s="117"/>
      <c r="D29" s="117"/>
      <c r="E29" s="117"/>
      <c r="F29" s="117"/>
      <c r="G29" s="118"/>
    </row>
    <row r="30" spans="1:8" x14ac:dyDescent="0.3">
      <c r="A30" s="88"/>
      <c r="B30" s="90"/>
      <c r="C30" s="90"/>
      <c r="D30" s="90"/>
      <c r="E30" s="90"/>
      <c r="F30" s="90"/>
      <c r="G30" s="91"/>
    </row>
    <row r="31" spans="1:8" x14ac:dyDescent="0.3">
      <c r="A31" s="88"/>
      <c r="B31" s="90"/>
      <c r="C31" s="90"/>
      <c r="D31" s="90"/>
      <c r="E31" s="90"/>
      <c r="F31" s="90"/>
      <c r="G31" s="91"/>
    </row>
    <row r="32" spans="1:8" x14ac:dyDescent="0.3">
      <c r="A32" s="88"/>
      <c r="B32" s="90"/>
      <c r="C32" s="90"/>
      <c r="D32" s="90"/>
      <c r="E32" s="90"/>
      <c r="F32" s="90"/>
      <c r="G32" s="91"/>
      <c r="H32" s="90"/>
    </row>
    <row r="33" spans="1:42" s="124" customFormat="1" ht="13.2" x14ac:dyDescent="0.25">
      <c r="A33" s="119"/>
      <c r="B33" s="120"/>
      <c r="C33" s="200" t="s">
        <v>118</v>
      </c>
      <c r="D33" s="200"/>
      <c r="E33" s="120"/>
      <c r="F33" s="120"/>
      <c r="G33" s="121"/>
      <c r="H33" s="122"/>
      <c r="I33" s="123"/>
      <c r="J33" s="123"/>
      <c r="K33" s="123"/>
    </row>
    <row r="34" spans="1:42" s="124" customFormat="1" ht="12.75" customHeight="1" x14ac:dyDescent="0.25">
      <c r="A34" s="125"/>
      <c r="B34" s="120"/>
      <c r="C34" s="198" t="s">
        <v>98</v>
      </c>
      <c r="D34" s="198"/>
      <c r="E34" s="120"/>
      <c r="F34" s="120"/>
      <c r="G34" s="121"/>
      <c r="H34" s="123"/>
      <c r="I34" s="123"/>
      <c r="J34" s="126"/>
      <c r="K34" s="123"/>
    </row>
    <row r="35" spans="1:42" s="124" customFormat="1" ht="13.2" x14ac:dyDescent="0.25">
      <c r="A35" s="125"/>
      <c r="B35" s="127"/>
      <c r="C35" s="199" t="s">
        <v>99</v>
      </c>
      <c r="D35" s="199"/>
      <c r="E35" s="127"/>
      <c r="F35" s="127"/>
      <c r="G35" s="128"/>
      <c r="H35" s="123"/>
      <c r="I35" s="123"/>
      <c r="J35" s="126"/>
      <c r="K35" s="123"/>
    </row>
    <row r="36" spans="1:42" s="124" customFormat="1" ht="13.2" x14ac:dyDescent="0.25">
      <c r="A36" s="195"/>
      <c r="B36" s="196"/>
      <c r="C36" s="196"/>
      <c r="D36" s="196"/>
      <c r="E36" s="196"/>
      <c r="F36" s="196"/>
      <c r="G36" s="197"/>
      <c r="H36" s="123"/>
      <c r="I36" s="123"/>
      <c r="J36" s="126"/>
      <c r="K36" s="123"/>
    </row>
    <row r="37" spans="1:42" x14ac:dyDescent="0.3">
      <c r="A37" s="129"/>
      <c r="B37" s="130"/>
      <c r="C37" s="130"/>
      <c r="D37" s="130"/>
      <c r="E37" s="130"/>
      <c r="F37" s="130"/>
      <c r="G37" s="131"/>
    </row>
    <row r="38" spans="1:42" x14ac:dyDescent="0.3"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x14ac:dyDescent="0.3"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x14ac:dyDescent="0.3"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x14ac:dyDescent="0.3"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</sheetData>
  <mergeCells count="8">
    <mergeCell ref="A1:G1"/>
    <mergeCell ref="B2:D2"/>
    <mergeCell ref="B3:D3"/>
    <mergeCell ref="B24:F27"/>
    <mergeCell ref="A36:G36"/>
    <mergeCell ref="C34:D34"/>
    <mergeCell ref="C35:D35"/>
    <mergeCell ref="C33:D33"/>
  </mergeCells>
  <pageMargins left="0.511811024" right="0.511811024" top="0.78740157499999996" bottom="0.78740157499999996" header="0.31496062000000002" footer="0.31496062000000002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Orç.</vt:lpstr>
      <vt:lpstr>Cronograma</vt:lpstr>
      <vt:lpstr>Memória Calc.</vt:lpstr>
      <vt:lpstr>BDI</vt:lpstr>
      <vt:lpstr>Cronograma!Area_de_impressao</vt:lpstr>
      <vt:lpstr>'Planilha Orç.'!Area_de_impressao</vt:lpstr>
      <vt:lpstr>Cronograma!Titulos_de_impressao</vt:lpstr>
      <vt:lpstr>'Memória Calc.'!Titulos_de_impressao</vt:lpstr>
      <vt:lpstr>'Planilha Orç.'!Titulos_de_impressao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Raoni</dc:creator>
  <cp:lastModifiedBy>Usuário do Windows</cp:lastModifiedBy>
  <cp:lastPrinted>2023-05-22T14:02:49Z</cp:lastPrinted>
  <dcterms:created xsi:type="dcterms:W3CDTF">2014-10-01T19:04:12Z</dcterms:created>
  <dcterms:modified xsi:type="dcterms:W3CDTF">2023-05-22T14:02:52Z</dcterms:modified>
</cp:coreProperties>
</file>