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6" windowHeight="7620" tabRatio="732" activeTab="0"/>
  </bookViews>
  <sheets>
    <sheet name="MEMÓRIA DE CÁLCULO" sheetId="1" r:id="rId1"/>
    <sheet name="ADMINISTRAÇÃO LOCAL" sheetId="2" state="hidden" r:id="rId2"/>
    <sheet name="planilha" sheetId="3" r:id="rId3"/>
    <sheet name="Cronograma Físico-Financeiro" sheetId="4" r:id="rId4"/>
  </sheets>
  <definedNames>
    <definedName name="_xlnm.Print_Area" localSheetId="3">'Cronograma Físico-Financeiro'!$A$1:$F$26</definedName>
    <definedName name="_xlnm.Print_Area" localSheetId="0">'MEMÓRIA DE CÁLCULO'!$A$1:$G$77</definedName>
    <definedName name="_xlnm.Print_Area" localSheetId="2">'planilha'!$A$1:$H$28</definedName>
    <definedName name="AreaTeste">#REF!</definedName>
    <definedName name="AreaTeste2">#REF!</definedName>
    <definedName name="CélulaInicioPlanilha">#REF!</definedName>
    <definedName name="CélulaResumo">#REF!</definedName>
    <definedName name="EMPRESAS">OFFSET(#REF!,1,0):OFFSET(#REF!,-1,0)</definedName>
    <definedName name="Excel_BuiltIn__FilterDatabase">"$#REF!.$B$8:$M$9"</definedName>
    <definedName name="Excel_BuiltIn__FilterDatabase_1">"$#REF!.$A$1:$F$5248"</definedName>
    <definedName name="Excel_BuiltIn__FilterDatabase_2">#REF!</definedName>
    <definedName name="Excel_BuiltIn__FilterDatabase_4">NA()</definedName>
    <definedName name="Excel_BuiltIn__FilterDatabase_4_1">"$#REF!.$#REF!$#REF!:$#REF!$#REF!"</definedName>
    <definedName name="Excel_BuiltIn__FilterDatabase_5">NA()</definedName>
    <definedName name="Excel_BuiltIn__FilterDatabase_6">"$#REF!.$A$1:$B$3278"</definedName>
    <definedName name="Excel_BuiltIn__FilterDatabase_6_1">NA()</definedName>
    <definedName name="Excel_BuiltIn_Print_Area">"$#REF!.$B$1:$N$9"</definedName>
    <definedName name="Excel_BuiltIn_Print_Area_1">#REF!</definedName>
    <definedName name="Excel_BuiltIn_Print_Area_3">#REF!</definedName>
    <definedName name="Excel_BuiltIn_Print_Area_5">#REF!</definedName>
    <definedName name="Excel_BuiltIn_Print_Titles">"$#REF!.$A$1:$AMJ$9"</definedName>
    <definedName name="Excel_BuiltIn_Print_Titles_1">#REF!</definedName>
    <definedName name="INDICES">OFFSET(#REF!,1,0):OFFSET(#REF!,-1,0)</definedName>
    <definedName name="NCOTACOES">15</definedName>
    <definedName name="NEMPRESAS">15</definedName>
    <definedName name="NINDICES">3</definedName>
  </definedNames>
  <calcPr fullCalcOnLoad="1" fullPrecision="0"/>
</workbook>
</file>

<file path=xl/sharedStrings.xml><?xml version="1.0" encoding="utf-8"?>
<sst xmlns="http://schemas.openxmlformats.org/spreadsheetml/2006/main" count="183" uniqueCount="102">
  <si>
    <t>ITEM</t>
  </si>
  <si>
    <t>CÓDIGO</t>
  </si>
  <si>
    <t>SINAPI</t>
  </si>
  <si>
    <t>DESCRIÇÃO</t>
  </si>
  <si>
    <t>TOTAL</t>
  </si>
  <si>
    <t>COBERTURA</t>
  </si>
  <si>
    <t>Descrição</t>
  </si>
  <si>
    <t>Quantidade Total</t>
  </si>
  <si>
    <t>R$ Total</t>
  </si>
  <si>
    <t>ADMINISTRAÇÃO LOCAL (ADOTADA)</t>
  </si>
  <si>
    <t>A EMPRESA LICITANTE DEVERÁ ELABORAR A COMPOSIÇÃO DA ADMINISTRAÇÃO LOCAL PROPOSTA</t>
  </si>
  <si>
    <t>OBS.: O VALOR TOTAL DE ADM. LOCAL DEVERÁ SER DE ATÉ 5% DO VALOR TOTAL DA OBRA PROPOSTA</t>
  </si>
  <si>
    <t>cód.</t>
  </si>
  <si>
    <t>Referência</t>
  </si>
  <si>
    <t>Hora/Mês</t>
  </si>
  <si>
    <t>R$/Hora</t>
  </si>
  <si>
    <t>ADMINISTRAÇÃO LOCAL (PROPOSTA)</t>
  </si>
  <si>
    <t>Engenheiro/Arquiteto Junior de Acompanhamento de obra</t>
  </si>
  <si>
    <t>M²</t>
  </si>
  <si>
    <t>M2</t>
  </si>
  <si>
    <t>Local</t>
  </si>
  <si>
    <t>Área (m²)</t>
  </si>
  <si>
    <t>M</t>
  </si>
  <si>
    <t>Metros (m)</t>
  </si>
  <si>
    <t>Inclinação</t>
  </si>
  <si>
    <t>Bloco salas cima</t>
  </si>
  <si>
    <t>Bloco salas lado</t>
  </si>
  <si>
    <t>Bloco adm.</t>
  </si>
  <si>
    <t>TRAMA DE MADEIRA COMPOSTA POR TERÇAS PARA TELHADOS DE ATÉ 2 ÁGUAS PARA TELHA ONDULADA DE FIBROCIMENTO, METÁLICA, PLÁSTICA OU TERMOACÚSTICA, INCLUSO TRANSPORTE VERTICAL. AF_07/2019</t>
  </si>
  <si>
    <t>TELHAMENTO COM TELHA ONDULADA DE FIBROCIMENTO E = 6 MM, COM RECOBRIMENTO LATERAL DE 1/4 DE ONDA PARA TELHADO COM INCLINAÇÃO MAIOR QUE 10°, COM ATÉ 2 ÁGUAS, INCLUSO IÇAMENTO. AF_07/2019</t>
  </si>
  <si>
    <t>CALHA EM CHAPA DE AÇO GALVANIZADO NÚMERO 24, DESENVOLVIMENTO DE 50 CM, INCLUSO TRANSPORTE VERTICAL. AF_07/2019</t>
  </si>
  <si>
    <t>Pátio coberto</t>
  </si>
  <si>
    <t>Bloco Administrativo</t>
  </si>
  <si>
    <t xml:space="preserve">Bloco Salas lateral </t>
  </si>
  <si>
    <t>Bloco Salas fundo</t>
  </si>
  <si>
    <t>PLANILHA ORÇAMENTÁRIA DE CUSTOS</t>
  </si>
  <si>
    <t>LOCAL: Avenida Montes Claros, S/Nº, Bairro Centro - Coração de Jesus - MG</t>
  </si>
  <si>
    <t xml:space="preserve">FORMA DE EXECUÇÃO: </t>
  </si>
  <si>
    <t>(    )</t>
  </si>
  <si>
    <t>DIRETA</t>
  </si>
  <si>
    <t>(  x  )</t>
  </si>
  <si>
    <t>INDIRETA</t>
  </si>
  <si>
    <t>BDI</t>
  </si>
  <si>
    <t>UNIDADE</t>
  </si>
  <si>
    <t>QUANTIDADE</t>
  </si>
  <si>
    <t>PREÇO UNITÁRIO S/ BDI</t>
  </si>
  <si>
    <t>PREÇO UNITÁRIO C/ BDI</t>
  </si>
  <si>
    <t>PREÇO TOTAL</t>
  </si>
  <si>
    <t>SUBTOTAL:</t>
  </si>
  <si>
    <t>94228</t>
  </si>
  <si>
    <t>TOTAL GERAL DA OBRA</t>
  </si>
  <si>
    <t>TOTAL DISPONÍVEL PARA TÉRMINA DA OBRA</t>
  </si>
  <si>
    <t>Eng. Civil Adenise de Sousa Martins</t>
  </si>
  <si>
    <t>Bloco hall</t>
  </si>
  <si>
    <t>Bloco Hall</t>
  </si>
  <si>
    <t>ED-50667</t>
  </si>
  <si>
    <t>CHAPIM EM CHAPA GALVANIZADA, COM PINGADEIRA, ESP. 0,65MM (GSG-24), COM DESENVOLVIMENTO DE 35CM, INCLUSIVE IÇAMENTO MANUAL VERTICAL</t>
  </si>
  <si>
    <t>INCLUIR</t>
  </si>
  <si>
    <t>Área projeto(m²)</t>
  </si>
  <si>
    <t>Cobertura pátio</t>
  </si>
  <si>
    <t>94223</t>
  </si>
  <si>
    <t>CUMEEIRA PARA TELHA DE FIBROCIMENTO ONDULADA E = 6 MM, INCLUSO ACESSÓRIOS DE FIXAÇÃO E IÇAMENTO. AF_07/2019</t>
  </si>
  <si>
    <t>94231</t>
  </si>
  <si>
    <t>RUFO EM CHAPA DE AÇO GALVANIZADO NÚMERO 24, CORTE DE 25 CM, INCLUSO TRANSPORTE VERTICAL. AF_07/2019</t>
  </si>
  <si>
    <t>OBRA: Construção de cobertura no CEMEI Pedacinho do Céu</t>
  </si>
  <si>
    <t>REGIÃO/MÊS DE REFERÊNCIA: SINAPI MG / FEVEREIRO DE 2023 - Não Desonerado - SETOP NORTE / JANEIRO DE 2023</t>
  </si>
  <si>
    <t>PRAZO DE EXECUÇÃO: 02 Meses</t>
  </si>
  <si>
    <t>DATA: 10/04/2023</t>
  </si>
  <si>
    <t>1.1</t>
  </si>
  <si>
    <t>1.2</t>
  </si>
  <si>
    <t>1.3</t>
  </si>
  <si>
    <t>1.4</t>
  </si>
  <si>
    <t>1.5</t>
  </si>
  <si>
    <t>1.6</t>
  </si>
  <si>
    <t>1.7</t>
  </si>
  <si>
    <t>ED-50668</t>
  </si>
  <si>
    <t>ED-48408</t>
  </si>
  <si>
    <t>ENGRADAMENTO PARA TELHADO DE FIBROCIMENTO ONDULADA</t>
  </si>
  <si>
    <t>CONDUTOR DE AP DO TELHADO EM TUBO PVC ESGOTO, INCLUSIVE CONEXÕES E SUPORTES, 100 MM</t>
  </si>
  <si>
    <t>MEMÓRIA DE CÁLCULO - CONSTRUÇÃO DE COBERTURA NO CEMEI PEDACINHO DO CÉU</t>
  </si>
  <si>
    <t>CRONOGRAMA FÍSICO-FINANCEIRO</t>
  </si>
  <si>
    <t>ETAPAS/DESCRIÇÃO</t>
  </si>
  <si>
    <t>FÍSICO/ FINANCEIRO</t>
  </si>
  <si>
    <t>TOTAL  ETAPAS</t>
  </si>
  <si>
    <t>MÊS 1</t>
  </si>
  <si>
    <t>MÊS 2</t>
  </si>
  <si>
    <t>Físico %</t>
  </si>
  <si>
    <t>Financeiro</t>
  </si>
  <si>
    <t>RUA NOZINHO PRATES</t>
  </si>
  <si>
    <t>RUA JOSE OLEGARIO L.</t>
  </si>
  <si>
    <t>RUA AMINTAS SALES</t>
  </si>
  <si>
    <t>RUA ÁLVARO AUGUSTO DE LÉLIS</t>
  </si>
  <si>
    <t>RUA FILOGONIO LAGOEIRO</t>
  </si>
  <si>
    <t>RUA JUCA DE QUEIROZ</t>
  </si>
  <si>
    <t>RUA FRANCISCO ANTUNES FERREIRA</t>
  </si>
  <si>
    <t>RUA JESUS CHATEUBRIAND</t>
  </si>
  <si>
    <t>Robson Adalberto Mota Dias</t>
  </si>
  <si>
    <t>Prefeito Municipal</t>
  </si>
  <si>
    <t>CREA-MG 194.745/D</t>
  </si>
  <si>
    <t>PRAZO DE EXECUÇÃO: 02 MESES</t>
  </si>
  <si>
    <t>VALOR:  R$ 160.884,22</t>
  </si>
  <si>
    <t>CONSTRUÇÃO DE COBERTURA NO CEMEI PEDACINHO DO CEU</t>
  </si>
</sst>
</file>

<file path=xl/styles.xml><?xml version="1.0" encoding="utf-8"?>
<styleSheet xmlns="http://schemas.openxmlformats.org/spreadsheetml/2006/main">
  <numFmts count="17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&quot;R$&quot;* #,##0.00_);_(&quot;R$&quot;* \(#,##0.00\);_(&quot;R$&quot;* &quot;-&quot;??_);_(@_)"/>
    <numFmt numFmtId="167" formatCode="#,##0.00\ ;&quot; (&quot;#,##0.00\);&quot; -&quot;#\ ;@\ "/>
    <numFmt numFmtId="168" formatCode="_-* #,##0.00\ _D_M_-;\-* #,##0.00\ _D_M_-;_-* &quot;-&quot;??\ _D_M_-;_-@_-"/>
    <numFmt numFmtId="169" formatCode="&quot;R$&quot;\ #,##0.00"/>
    <numFmt numFmtId="170" formatCode="_-&quot;R$ &quot;* #,##0.00_-;&quot;-R$ &quot;* #,##0.00_-;_-&quot;R$ &quot;* \-??_-;_-@_-"/>
    <numFmt numFmtId="171" formatCode="&quot;R$&quot;\ #,##0.00;[Red]\-&quot;R$&quot;\ #,##0.00"/>
    <numFmt numFmtId="172" formatCode="&quot;R$ &quot;#,##0.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8"/>
      <name val="Times New Roman"/>
      <family val="1"/>
    </font>
    <font>
      <b/>
      <sz val="18"/>
      <color indexed="62"/>
      <name val="Cambria"/>
      <family val="2"/>
    </font>
    <font>
      <i/>
      <sz val="9"/>
      <name val="Arial"/>
      <family val="2"/>
    </font>
    <font>
      <b/>
      <i/>
      <sz val="8"/>
      <name val="Arial"/>
      <family val="2"/>
    </font>
    <font>
      <b/>
      <sz val="11"/>
      <name val="Calibri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2"/>
    </font>
    <font>
      <b/>
      <u val="single"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u val="single"/>
      <sz val="14"/>
      <color indexed="8"/>
      <name val="Times New Roman"/>
      <family val="0"/>
    </font>
    <font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b/>
      <sz val="9"/>
      <color theme="1"/>
      <name val="Arial"/>
      <family val="2"/>
    </font>
  </fonts>
  <fills count="7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thin"/>
      <top style="double"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 style="hair"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medium"/>
      <bottom/>
    </border>
    <border>
      <left/>
      <right/>
      <top style="thin"/>
      <bottom/>
    </border>
    <border>
      <left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</borders>
  <cellStyleXfs count="4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3" borderId="0" applyNumberFormat="0" applyBorder="0" applyAlignment="0" applyProtection="0"/>
    <xf numFmtId="0" fontId="4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2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8" borderId="0" applyNumberFormat="0" applyBorder="0" applyAlignment="0" applyProtection="0"/>
    <xf numFmtId="0" fontId="6" fillId="32" borderId="0" applyNumberFormat="0" applyBorder="0" applyAlignment="0" applyProtection="0"/>
    <xf numFmtId="0" fontId="6" fillId="3" borderId="0" applyNumberFormat="0" applyBorder="0" applyAlignment="0" applyProtection="0"/>
    <xf numFmtId="0" fontId="42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42" fillId="3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42" fillId="36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42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42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42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3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32" borderId="0" applyNumberFormat="0" applyBorder="0" applyAlignment="0" applyProtection="0"/>
    <xf numFmtId="0" fontId="6" fillId="46" borderId="0" applyNumberFormat="0" applyBorder="0" applyAlignment="0" applyProtection="0"/>
    <xf numFmtId="0" fontId="12" fillId="47" borderId="0" applyNumberFormat="0" applyBorder="0" applyAlignment="0" applyProtection="0"/>
    <xf numFmtId="0" fontId="43" fillId="4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2" borderId="1" applyNumberFormat="0" applyAlignment="0" applyProtection="0"/>
    <xf numFmtId="0" fontId="44" fillId="49" borderId="2" applyNumberFormat="0" applyAlignment="0" applyProtection="0"/>
    <xf numFmtId="0" fontId="8" fillId="50" borderId="1" applyNumberFormat="0" applyAlignment="0" applyProtection="0"/>
    <xf numFmtId="0" fontId="8" fillId="50" borderId="1" applyNumberFormat="0" applyAlignment="0" applyProtection="0"/>
    <xf numFmtId="0" fontId="8" fillId="50" borderId="1" applyNumberFormat="0" applyAlignment="0" applyProtection="0"/>
    <xf numFmtId="0" fontId="8" fillId="50" borderId="1" applyNumberFormat="0" applyAlignment="0" applyProtection="0"/>
    <xf numFmtId="0" fontId="8" fillId="50" borderId="1" applyNumberFormat="0" applyAlignment="0" applyProtection="0"/>
    <xf numFmtId="0" fontId="8" fillId="50" borderId="1" applyNumberFormat="0" applyAlignment="0" applyProtection="0"/>
    <xf numFmtId="0" fontId="8" fillId="50" borderId="1" applyNumberFormat="0" applyAlignment="0" applyProtection="0"/>
    <xf numFmtId="0" fontId="45" fillId="51" borderId="3" applyNumberFormat="0" applyAlignment="0" applyProtection="0"/>
    <xf numFmtId="0" fontId="9" fillId="52" borderId="4" applyNumberFormat="0" applyAlignment="0" applyProtection="0"/>
    <xf numFmtId="0" fontId="9" fillId="52" borderId="4" applyNumberFormat="0" applyAlignment="0" applyProtection="0"/>
    <xf numFmtId="0" fontId="9" fillId="52" borderId="4" applyNumberFormat="0" applyAlignment="0" applyProtection="0"/>
    <xf numFmtId="0" fontId="9" fillId="52" borderId="4" applyNumberFormat="0" applyAlignment="0" applyProtection="0"/>
    <xf numFmtId="0" fontId="9" fillId="52" borderId="4" applyNumberFormat="0" applyAlignment="0" applyProtection="0"/>
    <xf numFmtId="0" fontId="9" fillId="52" borderId="4" applyNumberFormat="0" applyAlignment="0" applyProtection="0"/>
    <xf numFmtId="0" fontId="9" fillId="52" borderId="4" applyNumberFormat="0" applyAlignment="0" applyProtection="0"/>
    <xf numFmtId="0" fontId="46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9" fillId="53" borderId="4" applyNumberFormat="0" applyAlignment="0" applyProtection="0"/>
    <xf numFmtId="0" fontId="14" fillId="54" borderId="7">
      <alignment horizontal="left" vertical="center"/>
      <protection/>
    </xf>
    <xf numFmtId="0" fontId="42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42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42" fillId="59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42" fillId="61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42" fillId="62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42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47" fillId="65" borderId="2" applyNumberFormat="0" applyAlignment="0" applyProtection="0"/>
    <xf numFmtId="0" fontId="11" fillId="17" borderId="1" applyNumberFormat="0" applyAlignment="0" applyProtection="0"/>
    <xf numFmtId="0" fontId="11" fillId="17" borderId="1" applyNumberFormat="0" applyAlignment="0" applyProtection="0"/>
    <xf numFmtId="0" fontId="11" fillId="17" borderId="1" applyNumberFormat="0" applyAlignment="0" applyProtection="0"/>
    <xf numFmtId="0" fontId="11" fillId="17" borderId="1" applyNumberFormat="0" applyAlignment="0" applyProtection="0"/>
    <xf numFmtId="0" fontId="11" fillId="17" borderId="1" applyNumberFormat="0" applyAlignment="0" applyProtection="0"/>
    <xf numFmtId="0" fontId="11" fillId="17" borderId="1" applyNumberFormat="0" applyAlignment="0" applyProtection="0"/>
    <xf numFmtId="0" fontId="11" fillId="17" borderId="1" applyNumberFormat="0" applyAlignment="0" applyProtection="0"/>
    <xf numFmtId="167" fontId="0" fillId="0" borderId="0">
      <alignment horizontal="center"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7" fillId="66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8" fillId="67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1" applyNumberFormat="0" applyAlignment="0" applyProtection="0"/>
    <xf numFmtId="0" fontId="10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0" fontId="0" fillId="0" borderId="0" applyFill="0" applyBorder="0" applyAlignment="0" applyProtection="0"/>
    <xf numFmtId="164" fontId="0" fillId="0" borderId="0" applyFont="0" applyFill="0" applyBorder="0" applyAlignment="0" applyProtection="0"/>
    <xf numFmtId="0" fontId="49" fillId="68" borderId="0" applyNumberFormat="0" applyBorder="0" applyAlignment="0" applyProtection="0"/>
    <xf numFmtId="0" fontId="13" fillId="69" borderId="0" applyNumberFormat="0" applyBorder="0" applyAlignment="0" applyProtection="0"/>
    <xf numFmtId="0" fontId="13" fillId="69" borderId="0" applyNumberFormat="0" applyBorder="0" applyAlignment="0" applyProtection="0"/>
    <xf numFmtId="0" fontId="13" fillId="69" borderId="0" applyNumberFormat="0" applyBorder="0" applyAlignment="0" applyProtection="0"/>
    <xf numFmtId="0" fontId="13" fillId="69" borderId="0" applyNumberFormat="0" applyBorder="0" applyAlignment="0" applyProtection="0"/>
    <xf numFmtId="0" fontId="13" fillId="69" borderId="0" applyNumberFormat="0" applyBorder="0" applyAlignment="0" applyProtection="0"/>
    <xf numFmtId="0" fontId="13" fillId="69" borderId="0" applyNumberFormat="0" applyBorder="0" applyAlignment="0" applyProtection="0"/>
    <xf numFmtId="0" fontId="13" fillId="69" borderId="0" applyNumberFormat="0" applyBorder="0" applyAlignment="0" applyProtection="0"/>
    <xf numFmtId="0" fontId="1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70" borderId="11" applyNumberFormat="0" applyFont="0" applyAlignment="0" applyProtection="0"/>
    <xf numFmtId="0" fontId="0" fillId="54" borderId="12" applyNumberFormat="0" applyAlignment="0" applyProtection="0"/>
    <xf numFmtId="0" fontId="0" fillId="54" borderId="12" applyNumberFormat="0" applyAlignment="0" applyProtection="0"/>
    <xf numFmtId="0" fontId="0" fillId="54" borderId="12" applyNumberFormat="0" applyAlignment="0" applyProtection="0"/>
    <xf numFmtId="0" fontId="0" fillId="54" borderId="12" applyNumberFormat="0" applyAlignment="0" applyProtection="0"/>
    <xf numFmtId="0" fontId="0" fillId="54" borderId="12" applyNumberFormat="0" applyAlignment="0" applyProtection="0"/>
    <xf numFmtId="0" fontId="0" fillId="54" borderId="12" applyNumberFormat="0" applyAlignment="0" applyProtection="0"/>
    <xf numFmtId="0" fontId="0" fillId="54" borderId="12" applyNumberFormat="0" applyAlignment="0" applyProtection="0"/>
    <xf numFmtId="0" fontId="0" fillId="4" borderId="12" applyNumberFormat="0" applyFont="0" applyAlignment="0" applyProtection="0"/>
    <xf numFmtId="0" fontId="14" fillId="2" borderId="13" applyNumberFormat="0" applyAlignment="0" applyProtection="0"/>
    <xf numFmtId="0" fontId="25" fillId="0" borderId="14" applyNumberFormat="0" applyFont="0" applyBorder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49" borderId="15" applyNumberFormat="0" applyAlignment="0" applyProtection="0"/>
    <xf numFmtId="0" fontId="14" fillId="50" borderId="13" applyNumberFormat="0" applyAlignment="0" applyProtection="0"/>
    <xf numFmtId="0" fontId="14" fillId="50" borderId="13" applyNumberFormat="0" applyAlignment="0" applyProtection="0"/>
    <xf numFmtId="0" fontId="14" fillId="50" borderId="13" applyNumberFormat="0" applyAlignment="0" applyProtection="0"/>
    <xf numFmtId="0" fontId="14" fillId="50" borderId="13" applyNumberFormat="0" applyAlignment="0" applyProtection="0"/>
    <xf numFmtId="0" fontId="14" fillId="50" borderId="13" applyNumberFormat="0" applyAlignment="0" applyProtection="0"/>
    <xf numFmtId="0" fontId="14" fillId="50" borderId="13" applyNumberFormat="0" applyAlignment="0" applyProtection="0"/>
    <xf numFmtId="0" fontId="14" fillId="50" borderId="13" applyNumberFormat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0" borderId="18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56" fillId="0" borderId="19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5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7" fillId="0" borderId="21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0" fontId="27" fillId="0" borderId="25" xfId="0" applyFont="1" applyBorder="1" applyAlignment="1" applyProtection="1">
      <alignment horizontal="center" vertical="center"/>
      <protection/>
    </xf>
    <xf numFmtId="0" fontId="27" fillId="0" borderId="25" xfId="0" applyFont="1" applyBorder="1" applyAlignment="1" applyProtection="1">
      <alignment horizontal="left" vertical="center"/>
      <protection/>
    </xf>
    <xf numFmtId="0" fontId="30" fillId="0" borderId="25" xfId="0" applyFont="1" applyBorder="1" applyAlignment="1" applyProtection="1">
      <alignment horizontal="left" vertical="center"/>
      <protection/>
    </xf>
    <xf numFmtId="0" fontId="27" fillId="0" borderId="24" xfId="0" applyFont="1" applyBorder="1" applyAlignment="1" applyProtection="1">
      <alignment vertical="center"/>
      <protection/>
    </xf>
    <xf numFmtId="169" fontId="2" fillId="0" borderId="24" xfId="0" applyNumberFormat="1" applyFont="1" applyBorder="1" applyAlignment="1" applyProtection="1">
      <alignment horizontal="left" vertical="center"/>
      <protection/>
    </xf>
    <xf numFmtId="0" fontId="27" fillId="0" borderId="26" xfId="0" applyFont="1" applyBorder="1" applyAlignment="1" applyProtection="1">
      <alignment vertical="center"/>
      <protection/>
    </xf>
    <xf numFmtId="0" fontId="27" fillId="0" borderId="27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vertical="center"/>
      <protection/>
    </xf>
    <xf numFmtId="169" fontId="2" fillId="0" borderId="28" xfId="0" applyNumberFormat="1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horizontal="left" vertical="center" wrapText="1"/>
      <protection/>
    </xf>
    <xf numFmtId="0" fontId="58" fillId="0" borderId="23" xfId="0" applyFont="1" applyBorder="1" applyAlignment="1">
      <alignment horizontal="center"/>
    </xf>
    <xf numFmtId="0" fontId="58" fillId="0" borderId="0" xfId="0" applyFont="1" applyBorder="1" applyAlignment="1">
      <alignment/>
    </xf>
    <xf numFmtId="0" fontId="58" fillId="0" borderId="32" xfId="0" applyFont="1" applyBorder="1" applyAlignment="1">
      <alignment/>
    </xf>
    <xf numFmtId="0" fontId="59" fillId="0" borderId="0" xfId="0" applyFont="1" applyBorder="1" applyAlignment="1">
      <alignment horizontal="center"/>
    </xf>
    <xf numFmtId="2" fontId="59" fillId="0" borderId="0" xfId="0" applyNumberFormat="1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8" fillId="0" borderId="3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8" fillId="0" borderId="23" xfId="0" applyFont="1" applyBorder="1" applyAlignment="1">
      <alignment vertical="center"/>
    </xf>
    <xf numFmtId="0" fontId="58" fillId="0" borderId="34" xfId="0" applyFont="1" applyBorder="1" applyAlignment="1">
      <alignment/>
    </xf>
    <xf numFmtId="0" fontId="59" fillId="33" borderId="3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71" borderId="0" xfId="0" applyFill="1" applyAlignment="1">
      <alignment/>
    </xf>
    <xf numFmtId="0" fontId="58" fillId="0" borderId="31" xfId="0" applyFont="1" applyBorder="1" applyAlignment="1">
      <alignment/>
    </xf>
    <xf numFmtId="0" fontId="58" fillId="0" borderId="23" xfId="0" applyFont="1" applyFill="1" applyBorder="1" applyAlignment="1">
      <alignment horizontal="center" vertical="center"/>
    </xf>
    <xf numFmtId="0" fontId="58" fillId="0" borderId="36" xfId="0" applyFont="1" applyBorder="1" applyAlignment="1">
      <alignment/>
    </xf>
    <xf numFmtId="0" fontId="58" fillId="22" borderId="35" xfId="0" applyFont="1" applyFill="1" applyBorder="1" applyAlignment="1">
      <alignment horizontal="center" vertical="center"/>
    </xf>
    <xf numFmtId="2" fontId="58" fillId="22" borderId="3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/>
    </xf>
    <xf numFmtId="2" fontId="0" fillId="0" borderId="24" xfId="0" applyNumberFormat="1" applyFont="1" applyBorder="1" applyAlignment="1">
      <alignment horizontal="center" vertical="center"/>
    </xf>
    <xf numFmtId="2" fontId="0" fillId="0" borderId="37" xfId="0" applyNumberFormat="1" applyFont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left" vertical="center"/>
    </xf>
    <xf numFmtId="0" fontId="5" fillId="0" borderId="43" xfId="0" applyFont="1" applyFill="1" applyBorder="1" applyAlignment="1">
      <alignment horizontal="center" vertical="center"/>
    </xf>
    <xf numFmtId="10" fontId="5" fillId="0" borderId="44" xfId="329" applyNumberFormat="1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48" xfId="0" applyNumberFormat="1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left" vertical="center" wrapText="1"/>
    </xf>
    <xf numFmtId="0" fontId="3" fillId="0" borderId="49" xfId="415" applyNumberFormat="1" applyFont="1" applyFill="1" applyBorder="1" applyAlignment="1">
      <alignment horizontal="center" vertical="center" wrapText="1"/>
    </xf>
    <xf numFmtId="4" fontId="3" fillId="0" borderId="49" xfId="0" applyNumberFormat="1" applyFont="1" applyBorder="1" applyAlignment="1">
      <alignment horizontal="center" vertical="center" wrapText="1"/>
    </xf>
    <xf numFmtId="4" fontId="4" fillId="0" borderId="49" xfId="0" applyNumberFormat="1" applyFont="1" applyBorder="1" applyAlignment="1">
      <alignment horizontal="center" vertical="center" wrapText="1"/>
    </xf>
    <xf numFmtId="4" fontId="4" fillId="0" borderId="5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" fontId="3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 vertical="center"/>
    </xf>
    <xf numFmtId="0" fontId="3" fillId="0" borderId="48" xfId="0" applyNumberFormat="1" applyFont="1" applyBorder="1" applyAlignment="1">
      <alignment horizontal="center" vertical="center" wrapText="1"/>
    </xf>
    <xf numFmtId="0" fontId="3" fillId="0" borderId="51" xfId="0" applyNumberFormat="1" applyFont="1" applyBorder="1" applyAlignment="1">
      <alignment horizontal="center" vertical="center" wrapText="1"/>
    </xf>
    <xf numFmtId="0" fontId="3" fillId="0" borderId="49" xfId="0" applyNumberFormat="1" applyFont="1" applyBorder="1" applyAlignment="1">
      <alignment horizontal="left" vertical="center" wrapText="1"/>
    </xf>
    <xf numFmtId="4" fontId="3" fillId="0" borderId="52" xfId="0" applyNumberFormat="1" applyFont="1" applyBorder="1" applyAlignment="1">
      <alignment horizontal="center" vertical="center" wrapText="1"/>
    </xf>
    <xf numFmtId="0" fontId="3" fillId="0" borderId="52" xfId="415" applyNumberFormat="1" applyFont="1" applyFill="1" applyBorder="1" applyAlignment="1">
      <alignment horizontal="center" vertical="center" wrapText="1"/>
    </xf>
    <xf numFmtId="169" fontId="4" fillId="0" borderId="35" xfId="0" applyNumberFormat="1" applyFont="1" applyBorder="1" applyAlignment="1">
      <alignment horizontal="center" vertical="center" wrapText="1"/>
    </xf>
    <xf numFmtId="171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4" fontId="4" fillId="0" borderId="35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2" fontId="58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49" fontId="3" fillId="71" borderId="51" xfId="0" applyNumberFormat="1" applyFont="1" applyFill="1" applyBorder="1" applyAlignment="1">
      <alignment horizontal="center" vertical="center" wrapText="1"/>
    </xf>
    <xf numFmtId="0" fontId="60" fillId="71" borderId="49" xfId="0" applyFont="1" applyFill="1" applyBorder="1" applyAlignment="1">
      <alignment vertical="center" wrapText="1"/>
    </xf>
    <xf numFmtId="4" fontId="3" fillId="71" borderId="52" xfId="415" applyNumberFormat="1" applyFont="1" applyFill="1" applyBorder="1" applyAlignment="1">
      <alignment horizontal="center" vertical="center" wrapText="1"/>
    </xf>
    <xf numFmtId="4" fontId="3" fillId="71" borderId="49" xfId="0" applyNumberFormat="1" applyFont="1" applyFill="1" applyBorder="1" applyAlignment="1">
      <alignment horizontal="center" vertical="center" wrapText="1"/>
    </xf>
    <xf numFmtId="4" fontId="3" fillId="71" borderId="52" xfId="0" applyNumberFormat="1" applyFont="1" applyFill="1" applyBorder="1" applyAlignment="1">
      <alignment horizontal="center" vertical="center" wrapText="1"/>
    </xf>
    <xf numFmtId="4" fontId="3" fillId="71" borderId="50" xfId="0" applyNumberFormat="1" applyFont="1" applyFill="1" applyBorder="1" applyAlignment="1">
      <alignment horizontal="center" vertical="center" wrapText="1"/>
    </xf>
    <xf numFmtId="0" fontId="0" fillId="71" borderId="0" xfId="0" applyFont="1" applyFill="1" applyAlignment="1">
      <alignment/>
    </xf>
    <xf numFmtId="2" fontId="0" fillId="71" borderId="0" xfId="0" applyNumberFormat="1" applyFont="1" applyFill="1" applyAlignment="1">
      <alignment vertical="center"/>
    </xf>
    <xf numFmtId="0" fontId="0" fillId="71" borderId="0" xfId="0" applyFont="1" applyFill="1" applyBorder="1" applyAlignment="1">
      <alignment/>
    </xf>
    <xf numFmtId="0" fontId="60" fillId="71" borderId="53" xfId="0" applyFont="1" applyFill="1" applyBorder="1" applyAlignment="1">
      <alignment vertical="center" wrapText="1"/>
    </xf>
    <xf numFmtId="4" fontId="3" fillId="71" borderId="53" xfId="0" applyNumberFormat="1" applyFont="1" applyFill="1" applyBorder="1" applyAlignment="1">
      <alignment horizontal="center" vertical="center" wrapText="1"/>
    </xf>
    <xf numFmtId="49" fontId="3" fillId="71" borderId="54" xfId="0" applyNumberFormat="1" applyFont="1" applyFill="1" applyBorder="1" applyAlignment="1">
      <alignment horizontal="center" vertical="center" wrapText="1"/>
    </xf>
    <xf numFmtId="4" fontId="3" fillId="71" borderId="55" xfId="415" applyNumberFormat="1" applyFont="1" applyFill="1" applyBorder="1" applyAlignment="1">
      <alignment horizontal="center" vertical="center" wrapText="1"/>
    </xf>
    <xf numFmtId="4" fontId="3" fillId="71" borderId="55" xfId="0" applyNumberFormat="1" applyFont="1" applyFill="1" applyBorder="1" applyAlignment="1">
      <alignment horizontal="center" vertical="center" wrapText="1"/>
    </xf>
    <xf numFmtId="0" fontId="59" fillId="0" borderId="56" xfId="0" applyFont="1" applyBorder="1" applyAlignment="1">
      <alignment horizontal="center"/>
    </xf>
    <xf numFmtId="2" fontId="59" fillId="0" borderId="56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58" fillId="0" borderId="37" xfId="0" applyFont="1" applyBorder="1" applyAlignment="1">
      <alignment horizontal="center" vertical="center" wrapText="1"/>
    </xf>
    <xf numFmtId="2" fontId="59" fillId="0" borderId="0" xfId="0" applyNumberFormat="1" applyFont="1" applyBorder="1" applyAlignment="1">
      <alignment horizontal="left" indent="1"/>
    </xf>
    <xf numFmtId="0" fontId="58" fillId="0" borderId="23" xfId="0" applyFont="1" applyBorder="1" applyAlignment="1">
      <alignment horizontal="center" vertical="center"/>
    </xf>
    <xf numFmtId="0" fontId="59" fillId="0" borderId="38" xfId="0" applyFont="1" applyBorder="1" applyAlignment="1">
      <alignment horizontal="center"/>
    </xf>
    <xf numFmtId="0" fontId="59" fillId="0" borderId="39" xfId="0" applyFont="1" applyBorder="1" applyAlignment="1">
      <alignment horizontal="center"/>
    </xf>
    <xf numFmtId="0" fontId="58" fillId="0" borderId="24" xfId="0" applyFont="1" applyBorder="1" applyAlignment="1">
      <alignment horizontal="center" vertical="center" wrapText="1"/>
    </xf>
    <xf numFmtId="2" fontId="59" fillId="0" borderId="40" xfId="0" applyNumberFormat="1" applyFont="1" applyBorder="1" applyAlignment="1">
      <alignment horizontal="center"/>
    </xf>
    <xf numFmtId="0" fontId="58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" fontId="3" fillId="0" borderId="55" xfId="415" applyNumberFormat="1" applyFont="1" applyFill="1" applyBorder="1" applyAlignment="1">
      <alignment horizontal="center" vertical="center" wrapText="1"/>
    </xf>
    <xf numFmtId="49" fontId="3" fillId="0" borderId="54" xfId="0" applyNumberFormat="1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vertical="center" wrapText="1"/>
    </xf>
    <xf numFmtId="2" fontId="59" fillId="0" borderId="39" xfId="0" applyNumberFormat="1" applyFont="1" applyBorder="1" applyAlignment="1">
      <alignment horizontal="center"/>
    </xf>
    <xf numFmtId="0" fontId="58" fillId="0" borderId="29" xfId="0" applyFont="1" applyBorder="1" applyAlignment="1">
      <alignment horizontal="center"/>
    </xf>
    <xf numFmtId="0" fontId="58" fillId="0" borderId="30" xfId="0" applyFont="1" applyBorder="1" applyAlignment="1">
      <alignment/>
    </xf>
    <xf numFmtId="0" fontId="0" fillId="0" borderId="58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5" fillId="2" borderId="0" xfId="312" applyFont="1" applyFill="1" applyBorder="1" applyAlignment="1">
      <alignment vertical="center"/>
      <protection/>
    </xf>
    <xf numFmtId="0" fontId="0" fillId="2" borderId="0" xfId="312" applyFill="1">
      <alignment/>
      <protection/>
    </xf>
    <xf numFmtId="0" fontId="5" fillId="2" borderId="26" xfId="312" applyFont="1" applyFill="1" applyBorder="1" applyAlignment="1">
      <alignment horizontal="center" vertical="center"/>
      <protection/>
    </xf>
    <xf numFmtId="0" fontId="5" fillId="2" borderId="24" xfId="312" applyFont="1" applyFill="1" applyBorder="1" applyAlignment="1">
      <alignment horizontal="center" vertical="center"/>
      <protection/>
    </xf>
    <xf numFmtId="0" fontId="5" fillId="2" borderId="24" xfId="312" applyFont="1" applyFill="1" applyBorder="1" applyAlignment="1">
      <alignment horizontal="center" vertical="center" wrapText="1"/>
      <protection/>
    </xf>
    <xf numFmtId="0" fontId="5" fillId="2" borderId="0" xfId="312" applyFont="1" applyFill="1" applyBorder="1" applyAlignment="1">
      <alignment horizontal="center" vertical="center"/>
      <protection/>
    </xf>
    <xf numFmtId="49" fontId="2" fillId="2" borderId="24" xfId="312" applyNumberFormat="1" applyFont="1" applyFill="1" applyBorder="1" applyAlignment="1">
      <alignment horizontal="center" vertical="top" wrapText="1"/>
      <protection/>
    </xf>
    <xf numFmtId="10" fontId="2" fillId="2" borderId="24" xfId="312" applyNumberFormat="1" applyFont="1" applyFill="1" applyBorder="1" applyAlignment="1">
      <alignment vertical="top" wrapText="1"/>
      <protection/>
    </xf>
    <xf numFmtId="10" fontId="2" fillId="2" borderId="28" xfId="312" applyNumberFormat="1" applyFont="1" applyFill="1" applyBorder="1" applyAlignment="1">
      <alignment vertical="top" wrapText="1"/>
      <protection/>
    </xf>
    <xf numFmtId="10" fontId="2" fillId="2" borderId="0" xfId="312" applyNumberFormat="1" applyFont="1" applyFill="1" applyBorder="1" applyAlignment="1">
      <alignment vertical="top" wrapText="1"/>
      <protection/>
    </xf>
    <xf numFmtId="172" fontId="2" fillId="2" borderId="24" xfId="312" applyNumberFormat="1" applyFont="1" applyFill="1" applyBorder="1" applyAlignment="1">
      <alignment vertical="top" wrapText="1"/>
      <protection/>
    </xf>
    <xf numFmtId="0" fontId="0" fillId="2" borderId="0" xfId="312" applyFill="1" applyBorder="1">
      <alignment/>
      <protection/>
    </xf>
    <xf numFmtId="0" fontId="61" fillId="0" borderId="24" xfId="0" applyFont="1" applyFill="1" applyBorder="1" applyAlignment="1">
      <alignment horizontal="left" vertical="center" wrapText="1"/>
    </xf>
    <xf numFmtId="0" fontId="61" fillId="0" borderId="24" xfId="0" applyFont="1" applyFill="1" applyBorder="1" applyAlignment="1">
      <alignment horizontal="left" vertical="center"/>
    </xf>
    <xf numFmtId="49" fontId="34" fillId="2" borderId="24" xfId="312" applyNumberFormat="1" applyFont="1" applyFill="1" applyBorder="1" applyAlignment="1">
      <alignment horizontal="center" vertical="top" wrapText="1"/>
      <protection/>
    </xf>
    <xf numFmtId="10" fontId="34" fillId="2" borderId="24" xfId="312" applyNumberFormat="1" applyFont="1" applyFill="1" applyBorder="1" applyAlignment="1">
      <alignment vertical="top" wrapText="1"/>
      <protection/>
    </xf>
    <xf numFmtId="10" fontId="34" fillId="2" borderId="28" xfId="312" applyNumberFormat="1" applyFont="1" applyFill="1" applyBorder="1" applyAlignment="1">
      <alignment vertical="top" wrapText="1"/>
      <protection/>
    </xf>
    <xf numFmtId="4" fontId="0" fillId="2" borderId="0" xfId="312" applyNumberFormat="1" applyFill="1" applyBorder="1">
      <alignment/>
      <protection/>
    </xf>
    <xf numFmtId="49" fontId="34" fillId="2" borderId="59" xfId="312" applyNumberFormat="1" applyFont="1" applyFill="1" applyBorder="1" applyAlignment="1">
      <alignment horizontal="center" vertical="top" wrapText="1"/>
      <protection/>
    </xf>
    <xf numFmtId="172" fontId="34" fillId="2" borderId="59" xfId="312" applyNumberFormat="1" applyFont="1" applyFill="1" applyBorder="1" applyAlignment="1">
      <alignment vertical="top" wrapText="1"/>
      <protection/>
    </xf>
    <xf numFmtId="172" fontId="34" fillId="2" borderId="60" xfId="312" applyNumberFormat="1" applyFont="1" applyFill="1" applyBorder="1" applyAlignment="1">
      <alignment vertical="top" wrapText="1"/>
      <protection/>
    </xf>
    <xf numFmtId="0" fontId="0" fillId="2" borderId="0" xfId="312" applyFill="1" applyAlignment="1">
      <alignment wrapText="1"/>
      <protection/>
    </xf>
    <xf numFmtId="0" fontId="5" fillId="2" borderId="28" xfId="312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/>
    </xf>
    <xf numFmtId="172" fontId="2" fillId="2" borderId="28" xfId="312" applyNumberFormat="1" applyFont="1" applyFill="1" applyBorder="1" applyAlignment="1">
      <alignment vertical="top" wrapText="1"/>
      <protection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9" fillId="0" borderId="38" xfId="0" applyFont="1" applyBorder="1" applyAlignment="1">
      <alignment horizontal="center"/>
    </xf>
    <xf numFmtId="0" fontId="59" fillId="0" borderId="39" xfId="0" applyFont="1" applyBorder="1" applyAlignment="1">
      <alignment horizontal="center"/>
    </xf>
    <xf numFmtId="0" fontId="59" fillId="0" borderId="40" xfId="0" applyFont="1" applyBorder="1" applyAlignment="1">
      <alignment horizontal="center"/>
    </xf>
    <xf numFmtId="0" fontId="0" fillId="22" borderId="38" xfId="0" applyFont="1" applyFill="1" applyBorder="1" applyAlignment="1">
      <alignment horizontal="left" vertical="center" wrapText="1"/>
    </xf>
    <xf numFmtId="0" fontId="0" fillId="22" borderId="39" xfId="0" applyFont="1" applyFill="1" applyBorder="1" applyAlignment="1">
      <alignment horizontal="left" vertical="center" wrapText="1"/>
    </xf>
    <xf numFmtId="0" fontId="0" fillId="22" borderId="40" xfId="0" applyFont="1" applyFill="1" applyBorder="1" applyAlignment="1">
      <alignment horizontal="left" vertical="center" wrapText="1"/>
    </xf>
    <xf numFmtId="0" fontId="59" fillId="33" borderId="38" xfId="0" applyFont="1" applyFill="1" applyBorder="1" applyAlignment="1">
      <alignment horizontal="center" vertical="center" wrapText="1"/>
    </xf>
    <xf numFmtId="0" fontId="59" fillId="33" borderId="39" xfId="0" applyFont="1" applyFill="1" applyBorder="1" applyAlignment="1">
      <alignment horizontal="center" vertical="center" wrapText="1"/>
    </xf>
    <xf numFmtId="0" fontId="59" fillId="33" borderId="40" xfId="0" applyFont="1" applyFill="1" applyBorder="1" applyAlignment="1">
      <alignment horizontal="center" vertical="center" wrapText="1"/>
    </xf>
    <xf numFmtId="0" fontId="29" fillId="72" borderId="33" xfId="0" applyFont="1" applyFill="1" applyBorder="1" applyAlignment="1" applyProtection="1">
      <alignment horizontal="center" vertical="center"/>
      <protection/>
    </xf>
    <xf numFmtId="0" fontId="29" fillId="72" borderId="56" xfId="0" applyFont="1" applyFill="1" applyBorder="1" applyAlignment="1" applyProtection="1">
      <alignment horizontal="center" vertical="center"/>
      <protection/>
    </xf>
    <xf numFmtId="0" fontId="29" fillId="72" borderId="58" xfId="0" applyFont="1" applyFill="1" applyBorder="1" applyAlignment="1" applyProtection="1">
      <alignment horizontal="center" vertical="center"/>
      <protection/>
    </xf>
    <xf numFmtId="0" fontId="29" fillId="73" borderId="0" xfId="0" applyFont="1" applyFill="1" applyBorder="1" applyAlignment="1" applyProtection="1">
      <alignment horizontal="center" vertical="center"/>
      <protection/>
    </xf>
    <xf numFmtId="0" fontId="29" fillId="73" borderId="32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right" vertical="center" wrapText="1"/>
    </xf>
    <xf numFmtId="0" fontId="4" fillId="0" borderId="39" xfId="0" applyFont="1" applyBorder="1" applyAlignment="1">
      <alignment horizontal="right" vertical="center" wrapText="1"/>
    </xf>
    <xf numFmtId="0" fontId="4" fillId="0" borderId="40" xfId="0" applyFont="1" applyBorder="1" applyAlignment="1">
      <alignment horizontal="right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61" xfId="0" applyFont="1" applyFill="1" applyBorder="1" applyAlignment="1">
      <alignment horizontal="left" vertical="center" wrapText="1"/>
    </xf>
    <xf numFmtId="0" fontId="0" fillId="0" borderId="33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6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5" fillId="0" borderId="33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left" vertical="center" wrapText="1"/>
    </xf>
    <xf numFmtId="0" fontId="5" fillId="0" borderId="63" xfId="0" applyFont="1" applyFill="1" applyBorder="1" applyAlignment="1">
      <alignment horizontal="left" vertical="center" wrapText="1"/>
    </xf>
    <xf numFmtId="0" fontId="5" fillId="0" borderId="64" xfId="0" applyFont="1" applyFill="1" applyBorder="1" applyAlignment="1">
      <alignment horizontal="left" vertical="center" wrapText="1"/>
    </xf>
    <xf numFmtId="0" fontId="5" fillId="0" borderId="65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42" xfId="0" applyFont="1" applyFill="1" applyBorder="1" applyAlignment="1">
      <alignment horizontal="left" vertical="center"/>
    </xf>
    <xf numFmtId="0" fontId="5" fillId="0" borderId="66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67" xfId="0" applyFont="1" applyFill="1" applyBorder="1" applyAlignment="1">
      <alignment horizontal="left" vertical="center" wrapText="1"/>
    </xf>
    <xf numFmtId="0" fontId="5" fillId="0" borderId="65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left" vertical="center"/>
    </xf>
    <xf numFmtId="0" fontId="5" fillId="0" borderId="61" xfId="0" applyFont="1" applyFill="1" applyBorder="1" applyAlignment="1">
      <alignment horizontal="left" vertical="center"/>
    </xf>
    <xf numFmtId="0" fontId="0" fillId="0" borderId="58" xfId="0" applyBorder="1" applyAlignment="1">
      <alignment horizontal="center"/>
    </xf>
    <xf numFmtId="0" fontId="5" fillId="2" borderId="24" xfId="312" applyFont="1" applyFill="1" applyBorder="1" applyAlignment="1">
      <alignment horizontal="left" vertical="center"/>
      <protection/>
    </xf>
    <xf numFmtId="172" fontId="5" fillId="2" borderId="24" xfId="312" applyNumberFormat="1" applyFont="1" applyFill="1" applyBorder="1" applyAlignment="1">
      <alignment horizontal="left" vertical="center" wrapText="1"/>
      <protection/>
    </xf>
    <xf numFmtId="172" fontId="5" fillId="2" borderId="28" xfId="312" applyNumberFormat="1" applyFont="1" applyFill="1" applyBorder="1" applyAlignment="1">
      <alignment horizontal="left" vertical="center" wrapText="1"/>
      <protection/>
    </xf>
    <xf numFmtId="0" fontId="5" fillId="2" borderId="26" xfId="312" applyFont="1" applyFill="1" applyBorder="1" applyAlignment="1">
      <alignment horizontal="center" vertical="center" wrapText="1"/>
      <protection/>
    </xf>
    <xf numFmtId="0" fontId="5" fillId="2" borderId="24" xfId="312" applyFont="1" applyFill="1" applyBorder="1" applyAlignment="1">
      <alignment horizontal="center" vertical="center" wrapText="1"/>
      <protection/>
    </xf>
    <xf numFmtId="0" fontId="5" fillId="2" borderId="71" xfId="312" applyFont="1" applyFill="1" applyBorder="1" applyAlignment="1">
      <alignment horizontal="center" vertical="center" wrapText="1"/>
      <protection/>
    </xf>
    <xf numFmtId="0" fontId="5" fillId="2" borderId="59" xfId="312" applyFont="1" applyFill="1" applyBorder="1" applyAlignment="1">
      <alignment horizontal="center" vertical="center" wrapText="1"/>
      <protection/>
    </xf>
    <xf numFmtId="0" fontId="34" fillId="0" borderId="26" xfId="312" applyFont="1" applyBorder="1" applyAlignment="1">
      <alignment horizontal="center" vertical="center" wrapText="1"/>
      <protection/>
    </xf>
    <xf numFmtId="0" fontId="61" fillId="0" borderId="24" xfId="0" applyFont="1" applyFill="1" applyBorder="1" applyAlignment="1">
      <alignment horizontal="left" vertical="center" wrapText="1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5" fillId="2" borderId="26" xfId="312" applyFont="1" applyFill="1" applyBorder="1" applyAlignment="1">
      <alignment horizontal="center" vertical="center"/>
      <protection/>
    </xf>
    <xf numFmtId="0" fontId="5" fillId="2" borderId="24" xfId="312" applyFont="1" applyFill="1" applyBorder="1" applyAlignment="1">
      <alignment horizontal="center" vertical="center"/>
      <protection/>
    </xf>
    <xf numFmtId="0" fontId="5" fillId="2" borderId="28" xfId="312" applyFont="1" applyFill="1" applyBorder="1" applyAlignment="1">
      <alignment horizontal="center" vertical="center"/>
      <protection/>
    </xf>
    <xf numFmtId="0" fontId="5" fillId="2" borderId="26" xfId="312" applyFont="1" applyFill="1" applyBorder="1" applyAlignment="1">
      <alignment horizontal="left" vertical="center" wrapText="1"/>
      <protection/>
    </xf>
    <xf numFmtId="0" fontId="5" fillId="2" borderId="24" xfId="312" applyFont="1" applyFill="1" applyBorder="1" applyAlignment="1">
      <alignment horizontal="left" vertical="center" wrapText="1"/>
      <protection/>
    </xf>
  </cellXfs>
  <cellStyles count="40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1" xfId="22"/>
    <cellStyle name="20% - Ênfase1 2" xfId="23"/>
    <cellStyle name="20% - Ênfase1 3" xfId="24"/>
    <cellStyle name="20% - Ênfase1 4" xfId="25"/>
    <cellStyle name="20% - Ênfase1 5" xfId="26"/>
    <cellStyle name="20% - Ênfase1 6" xfId="27"/>
    <cellStyle name="20% - Ênfase1 7" xfId="28"/>
    <cellStyle name="20% - Ênfase2" xfId="29"/>
    <cellStyle name="20% - Ênfase2 1" xfId="30"/>
    <cellStyle name="20% - Ênfase2 2" xfId="31"/>
    <cellStyle name="20% - Ênfase2 3" xfId="32"/>
    <cellStyle name="20% - Ênfase2 4" xfId="33"/>
    <cellStyle name="20% - Ênfase2 5" xfId="34"/>
    <cellStyle name="20% - Ênfase2 6" xfId="35"/>
    <cellStyle name="20% - Ênfase2 7" xfId="36"/>
    <cellStyle name="20% - Ênfase3" xfId="37"/>
    <cellStyle name="20% - Ênfase3 1" xfId="38"/>
    <cellStyle name="20% - Ênfase3 2" xfId="39"/>
    <cellStyle name="20% - Ênfase3 3" xfId="40"/>
    <cellStyle name="20% - Ênfase3 4" xfId="41"/>
    <cellStyle name="20% - Ênfase3 5" xfId="42"/>
    <cellStyle name="20% - Ênfase3 6" xfId="43"/>
    <cellStyle name="20% - Ênfase3 7" xfId="44"/>
    <cellStyle name="20% - Ênfase4" xfId="45"/>
    <cellStyle name="20% - Ênfase4 1" xfId="46"/>
    <cellStyle name="20% - Ênfase4 2" xfId="47"/>
    <cellStyle name="20% - Ênfase4 3" xfId="48"/>
    <cellStyle name="20% - Ênfase4 4" xfId="49"/>
    <cellStyle name="20% - Ênfase4 5" xfId="50"/>
    <cellStyle name="20% - Ênfase4 6" xfId="51"/>
    <cellStyle name="20% - Ênfase4 7" xfId="52"/>
    <cellStyle name="20% - Ênfase5" xfId="53"/>
    <cellStyle name="20% - Ênfase5 1" xfId="54"/>
    <cellStyle name="20% - Ênfase5 2" xfId="55"/>
    <cellStyle name="20% - Ênfase5 3" xfId="56"/>
    <cellStyle name="20% - Ênfase5 4" xfId="57"/>
    <cellStyle name="20% - Ênfase5 5" xfId="58"/>
    <cellStyle name="20% - Ênfase5 6" xfId="59"/>
    <cellStyle name="20% - Ênfase5 7" xfId="60"/>
    <cellStyle name="20% - Ênfase6" xfId="61"/>
    <cellStyle name="20% - Ênfase6 1" xfId="62"/>
    <cellStyle name="20% - Ênfase6 2" xfId="63"/>
    <cellStyle name="20% - Ênfase6 3" xfId="64"/>
    <cellStyle name="20% - Ênfase6 4" xfId="65"/>
    <cellStyle name="20% - Ênfase6 5" xfId="66"/>
    <cellStyle name="20% - Ênfase6 6" xfId="67"/>
    <cellStyle name="20% - Ênfase6 7" xfId="68"/>
    <cellStyle name="40% - Accent1" xfId="69"/>
    <cellStyle name="40% - Accent2" xfId="70"/>
    <cellStyle name="40% - Accent3" xfId="71"/>
    <cellStyle name="40% - Accent4" xfId="72"/>
    <cellStyle name="40% - Accent5" xfId="73"/>
    <cellStyle name="40% - Accent6" xfId="74"/>
    <cellStyle name="40% - Ênfase1" xfId="75"/>
    <cellStyle name="40% - Ênfase1 1" xfId="76"/>
    <cellStyle name="40% - Ênfase1 2" xfId="77"/>
    <cellStyle name="40% - Ênfase1 3" xfId="78"/>
    <cellStyle name="40% - Ênfase1 4" xfId="79"/>
    <cellStyle name="40% - Ênfase1 5" xfId="80"/>
    <cellStyle name="40% - Ênfase1 6" xfId="81"/>
    <cellStyle name="40% - Ênfase1 7" xfId="82"/>
    <cellStyle name="40% - Ênfase2" xfId="83"/>
    <cellStyle name="40% - Ênfase2 1" xfId="84"/>
    <cellStyle name="40% - Ênfase2 2" xfId="85"/>
    <cellStyle name="40% - Ênfase2 3" xfId="86"/>
    <cellStyle name="40% - Ênfase2 4" xfId="87"/>
    <cellStyle name="40% - Ênfase2 5" xfId="88"/>
    <cellStyle name="40% - Ênfase2 6" xfId="89"/>
    <cellStyle name="40% - Ênfase2 7" xfId="90"/>
    <cellStyle name="40% - Ênfase3" xfId="91"/>
    <cellStyle name="40% - Ênfase3 1" xfId="92"/>
    <cellStyle name="40% - Ênfase3 2" xfId="93"/>
    <cellStyle name="40% - Ênfase3 3" xfId="94"/>
    <cellStyle name="40% - Ênfase3 4" xfId="95"/>
    <cellStyle name="40% - Ênfase3 5" xfId="96"/>
    <cellStyle name="40% - Ênfase3 6" xfId="97"/>
    <cellStyle name="40% - Ênfase3 7" xfId="98"/>
    <cellStyle name="40% - Ênfase4" xfId="99"/>
    <cellStyle name="40% - Ênfase4 1" xfId="100"/>
    <cellStyle name="40% - Ênfase4 2" xfId="101"/>
    <cellStyle name="40% - Ênfase4 3" xfId="102"/>
    <cellStyle name="40% - Ênfase4 4" xfId="103"/>
    <cellStyle name="40% - Ênfase4 5" xfId="104"/>
    <cellStyle name="40% - Ênfase4 6" xfId="105"/>
    <cellStyle name="40% - Ênfase4 7" xfId="106"/>
    <cellStyle name="40% - Ênfase5" xfId="107"/>
    <cellStyle name="40% - Ênfase5 1" xfId="108"/>
    <cellStyle name="40% - Ênfase5 2" xfId="109"/>
    <cellStyle name="40% - Ênfase5 3" xfId="110"/>
    <cellStyle name="40% - Ênfase5 4" xfId="111"/>
    <cellStyle name="40% - Ênfase5 5" xfId="112"/>
    <cellStyle name="40% - Ênfase5 6" xfId="113"/>
    <cellStyle name="40% - Ênfase5 7" xfId="114"/>
    <cellStyle name="40% - Ênfase6" xfId="115"/>
    <cellStyle name="40% - Ênfase6 1" xfId="116"/>
    <cellStyle name="40% - Ênfase6 2" xfId="117"/>
    <cellStyle name="40% - Ênfase6 3" xfId="118"/>
    <cellStyle name="40% - Ênfase6 4" xfId="119"/>
    <cellStyle name="40% - Ênfase6 5" xfId="120"/>
    <cellStyle name="40% - Ênfase6 6" xfId="121"/>
    <cellStyle name="40% - Ênfase6 7" xfId="122"/>
    <cellStyle name="60% - Accent1" xfId="123"/>
    <cellStyle name="60% - Accent2" xfId="124"/>
    <cellStyle name="60% - Accent3" xfId="125"/>
    <cellStyle name="60% - Accent4" xfId="126"/>
    <cellStyle name="60% - Accent5" xfId="127"/>
    <cellStyle name="60% - Accent6" xfId="128"/>
    <cellStyle name="60% - Ênfase1" xfId="129"/>
    <cellStyle name="60% - Ênfase1 1" xfId="130"/>
    <cellStyle name="60% - Ênfase1 2" xfId="131"/>
    <cellStyle name="60% - Ênfase1 3" xfId="132"/>
    <cellStyle name="60% - Ênfase1 4" xfId="133"/>
    <cellStyle name="60% - Ênfase1 5" xfId="134"/>
    <cellStyle name="60% - Ênfase1 6" xfId="135"/>
    <cellStyle name="60% - Ênfase1 7" xfId="136"/>
    <cellStyle name="60% - Ênfase2" xfId="137"/>
    <cellStyle name="60% - Ênfase2 1" xfId="138"/>
    <cellStyle name="60% - Ênfase2 2" xfId="139"/>
    <cellStyle name="60% - Ênfase2 3" xfId="140"/>
    <cellStyle name="60% - Ênfase2 4" xfId="141"/>
    <cellStyle name="60% - Ênfase2 5" xfId="142"/>
    <cellStyle name="60% - Ênfase2 6" xfId="143"/>
    <cellStyle name="60% - Ênfase2 7" xfId="144"/>
    <cellStyle name="60% - Ênfase3" xfId="145"/>
    <cellStyle name="60% - Ênfase3 1" xfId="146"/>
    <cellStyle name="60% - Ênfase3 2" xfId="147"/>
    <cellStyle name="60% - Ênfase3 3" xfId="148"/>
    <cellStyle name="60% - Ênfase3 4" xfId="149"/>
    <cellStyle name="60% - Ênfase3 5" xfId="150"/>
    <cellStyle name="60% - Ênfase3 6" xfId="151"/>
    <cellStyle name="60% - Ênfase3 7" xfId="152"/>
    <cellStyle name="60% - Ênfase4" xfId="153"/>
    <cellStyle name="60% - Ênfase4 1" xfId="154"/>
    <cellStyle name="60% - Ênfase4 2" xfId="155"/>
    <cellStyle name="60% - Ênfase4 3" xfId="156"/>
    <cellStyle name="60% - Ênfase4 4" xfId="157"/>
    <cellStyle name="60% - Ênfase4 5" xfId="158"/>
    <cellStyle name="60% - Ênfase4 6" xfId="159"/>
    <cellStyle name="60% - Ênfase4 7" xfId="160"/>
    <cellStyle name="60% - Ênfase5" xfId="161"/>
    <cellStyle name="60% - Ênfase5 1" xfId="162"/>
    <cellStyle name="60% - Ênfase5 2" xfId="163"/>
    <cellStyle name="60% - Ênfase5 3" xfId="164"/>
    <cellStyle name="60% - Ênfase5 4" xfId="165"/>
    <cellStyle name="60% - Ênfase5 5" xfId="166"/>
    <cellStyle name="60% - Ênfase5 6" xfId="167"/>
    <cellStyle name="60% - Ênfase5 7" xfId="168"/>
    <cellStyle name="60% - Ênfase6" xfId="169"/>
    <cellStyle name="60% - Ênfase6 1" xfId="170"/>
    <cellStyle name="60% - Ênfase6 2" xfId="171"/>
    <cellStyle name="60% - Ênfase6 3" xfId="172"/>
    <cellStyle name="60% - Ênfase6 4" xfId="173"/>
    <cellStyle name="60% - Ênfase6 5" xfId="174"/>
    <cellStyle name="60% - Ênfase6 6" xfId="175"/>
    <cellStyle name="60% - Ênfase6 7" xfId="176"/>
    <cellStyle name="Accent1" xfId="177"/>
    <cellStyle name="Accent2" xfId="178"/>
    <cellStyle name="Accent3" xfId="179"/>
    <cellStyle name="Accent4" xfId="180"/>
    <cellStyle name="Accent5" xfId="181"/>
    <cellStyle name="Accent6" xfId="182"/>
    <cellStyle name="Bad" xfId="183"/>
    <cellStyle name="Bom" xfId="184"/>
    <cellStyle name="Bom 1" xfId="185"/>
    <cellStyle name="Bom 2" xfId="186"/>
    <cellStyle name="Bom 3" xfId="187"/>
    <cellStyle name="Bom 4" xfId="188"/>
    <cellStyle name="Bom 5" xfId="189"/>
    <cellStyle name="Bom 6" xfId="190"/>
    <cellStyle name="Bom 7" xfId="191"/>
    <cellStyle name="Calculation" xfId="192"/>
    <cellStyle name="Cálculo" xfId="193"/>
    <cellStyle name="Cálculo 1" xfId="194"/>
    <cellStyle name="Cálculo 2" xfId="195"/>
    <cellStyle name="Cálculo 3" xfId="196"/>
    <cellStyle name="Cálculo 4" xfId="197"/>
    <cellStyle name="Cálculo 5" xfId="198"/>
    <cellStyle name="Cálculo 6" xfId="199"/>
    <cellStyle name="Cálculo 7" xfId="200"/>
    <cellStyle name="Célula de Verificação" xfId="201"/>
    <cellStyle name="Célula de Verificação 1" xfId="202"/>
    <cellStyle name="Célula de Verificação 2" xfId="203"/>
    <cellStyle name="Célula de Verificação 3" xfId="204"/>
    <cellStyle name="Célula de Verificação 4" xfId="205"/>
    <cellStyle name="Célula de Verificação 5" xfId="206"/>
    <cellStyle name="Célula de Verificação 6" xfId="207"/>
    <cellStyle name="Célula de Verificação 7" xfId="208"/>
    <cellStyle name="Célula Vinculada" xfId="209"/>
    <cellStyle name="Célula Vinculada 1" xfId="210"/>
    <cellStyle name="Célula Vinculada 2" xfId="211"/>
    <cellStyle name="Célula Vinculada 3" xfId="212"/>
    <cellStyle name="Célula Vinculada 4" xfId="213"/>
    <cellStyle name="Célula Vinculada 5" xfId="214"/>
    <cellStyle name="Célula Vinculada 6" xfId="215"/>
    <cellStyle name="Célula Vinculada 7" xfId="216"/>
    <cellStyle name="Check Cell" xfId="217"/>
    <cellStyle name="cotação" xfId="218"/>
    <cellStyle name="Ênfase1" xfId="219"/>
    <cellStyle name="Ênfase1 1" xfId="220"/>
    <cellStyle name="Ênfase1 2" xfId="221"/>
    <cellStyle name="Ênfase1 3" xfId="222"/>
    <cellStyle name="Ênfase1 4" xfId="223"/>
    <cellStyle name="Ênfase1 5" xfId="224"/>
    <cellStyle name="Ênfase1 6" xfId="225"/>
    <cellStyle name="Ênfase1 7" xfId="226"/>
    <cellStyle name="Ênfase2" xfId="227"/>
    <cellStyle name="Ênfase2 1" xfId="228"/>
    <cellStyle name="Ênfase2 2" xfId="229"/>
    <cellStyle name="Ênfase2 3" xfId="230"/>
    <cellStyle name="Ênfase2 4" xfId="231"/>
    <cellStyle name="Ênfase2 5" xfId="232"/>
    <cellStyle name="Ênfase2 6" xfId="233"/>
    <cellStyle name="Ênfase2 7" xfId="234"/>
    <cellStyle name="Ênfase3" xfId="235"/>
    <cellStyle name="Ênfase3 1" xfId="236"/>
    <cellStyle name="Ênfase3 2" xfId="237"/>
    <cellStyle name="Ênfase3 3" xfId="238"/>
    <cellStyle name="Ênfase3 4" xfId="239"/>
    <cellStyle name="Ênfase3 5" xfId="240"/>
    <cellStyle name="Ênfase3 6" xfId="241"/>
    <cellStyle name="Ênfase3 7" xfId="242"/>
    <cellStyle name="Ênfase4" xfId="243"/>
    <cellStyle name="Ênfase4 1" xfId="244"/>
    <cellStyle name="Ênfase4 2" xfId="245"/>
    <cellStyle name="Ênfase4 3" xfId="246"/>
    <cellStyle name="Ênfase4 4" xfId="247"/>
    <cellStyle name="Ênfase4 5" xfId="248"/>
    <cellStyle name="Ênfase4 6" xfId="249"/>
    <cellStyle name="Ênfase4 7" xfId="250"/>
    <cellStyle name="Ênfase5" xfId="251"/>
    <cellStyle name="Ênfase5 1" xfId="252"/>
    <cellStyle name="Ênfase5 2" xfId="253"/>
    <cellStyle name="Ênfase5 3" xfId="254"/>
    <cellStyle name="Ênfase5 4" xfId="255"/>
    <cellStyle name="Ênfase5 5" xfId="256"/>
    <cellStyle name="Ênfase5 6" xfId="257"/>
    <cellStyle name="Ênfase5 7" xfId="258"/>
    <cellStyle name="Ênfase6" xfId="259"/>
    <cellStyle name="Ênfase6 1" xfId="260"/>
    <cellStyle name="Ênfase6 2" xfId="261"/>
    <cellStyle name="Ênfase6 3" xfId="262"/>
    <cellStyle name="Ênfase6 4" xfId="263"/>
    <cellStyle name="Ênfase6 5" xfId="264"/>
    <cellStyle name="Ênfase6 6" xfId="265"/>
    <cellStyle name="Ênfase6 7" xfId="266"/>
    <cellStyle name="Entrada" xfId="267"/>
    <cellStyle name="Entrada 1" xfId="268"/>
    <cellStyle name="Entrada 2" xfId="269"/>
    <cellStyle name="Entrada 3" xfId="270"/>
    <cellStyle name="Entrada 4" xfId="271"/>
    <cellStyle name="Entrada 5" xfId="272"/>
    <cellStyle name="Entrada 6" xfId="273"/>
    <cellStyle name="Entrada 7" xfId="274"/>
    <cellStyle name="Excel Built-in Comma" xfId="275"/>
    <cellStyle name="Excel Built-in Normal" xfId="276"/>
    <cellStyle name="Excel Built-in Normal 2" xfId="277"/>
    <cellStyle name="Excel Built-in Normal 3" xfId="278"/>
    <cellStyle name="Explanatory Text" xfId="279"/>
    <cellStyle name="Good" xfId="280"/>
    <cellStyle name="Heading 1" xfId="281"/>
    <cellStyle name="Heading 2" xfId="282"/>
    <cellStyle name="Heading 3" xfId="283"/>
    <cellStyle name="Heading 4" xfId="284"/>
    <cellStyle name="Hiperlink 2" xfId="285"/>
    <cellStyle name="Incorreto" xfId="286"/>
    <cellStyle name="Incorreto 1" xfId="287"/>
    <cellStyle name="Incorreto 2" xfId="288"/>
    <cellStyle name="Incorreto 3" xfId="289"/>
    <cellStyle name="Incorreto 4" xfId="290"/>
    <cellStyle name="Incorreto 5" xfId="291"/>
    <cellStyle name="Incorreto 6" xfId="292"/>
    <cellStyle name="Incorreto 7" xfId="293"/>
    <cellStyle name="Input" xfId="294"/>
    <cellStyle name="Linked Cell" xfId="295"/>
    <cellStyle name="Currency" xfId="296"/>
    <cellStyle name="Currency [0]" xfId="297"/>
    <cellStyle name="Moeda 2" xfId="298"/>
    <cellStyle name="Moeda 3" xfId="299"/>
    <cellStyle name="Moeda 4" xfId="300"/>
    <cellStyle name="Moeda 5" xfId="301"/>
    <cellStyle name="Neutra" xfId="302"/>
    <cellStyle name="Neutra 1" xfId="303"/>
    <cellStyle name="Neutra 2" xfId="304"/>
    <cellStyle name="Neutra 3" xfId="305"/>
    <cellStyle name="Neutra 4" xfId="306"/>
    <cellStyle name="Neutra 5" xfId="307"/>
    <cellStyle name="Neutra 6" xfId="308"/>
    <cellStyle name="Neutra 7" xfId="309"/>
    <cellStyle name="Neutral" xfId="310"/>
    <cellStyle name="Normal 2" xfId="311"/>
    <cellStyle name="Normal 2 2" xfId="312"/>
    <cellStyle name="Normal 3" xfId="313"/>
    <cellStyle name="Normal 3 2" xfId="314"/>
    <cellStyle name="Normal 4" xfId="315"/>
    <cellStyle name="Normal 5" xfId="316"/>
    <cellStyle name="Normal 6" xfId="317"/>
    <cellStyle name="Nota" xfId="318"/>
    <cellStyle name="Nota 1" xfId="319"/>
    <cellStyle name="Nota 2" xfId="320"/>
    <cellStyle name="Nota 3" xfId="321"/>
    <cellStyle name="Nota 4" xfId="322"/>
    <cellStyle name="Nota 5" xfId="323"/>
    <cellStyle name="Nota 6" xfId="324"/>
    <cellStyle name="Nota 7" xfId="325"/>
    <cellStyle name="Note" xfId="326"/>
    <cellStyle name="Output" xfId="327"/>
    <cellStyle name="planilhas" xfId="328"/>
    <cellStyle name="Percent" xfId="329"/>
    <cellStyle name="Porcentagem 2" xfId="330"/>
    <cellStyle name="Porcentagem 2 2" xfId="331"/>
    <cellStyle name="Porcentagem 3" xfId="332"/>
    <cellStyle name="Porcentagem 4" xfId="333"/>
    <cellStyle name="Saída" xfId="334"/>
    <cellStyle name="Saída 1" xfId="335"/>
    <cellStyle name="Saída 2" xfId="336"/>
    <cellStyle name="Saída 3" xfId="337"/>
    <cellStyle name="Saída 4" xfId="338"/>
    <cellStyle name="Saída 5" xfId="339"/>
    <cellStyle name="Saída 6" xfId="340"/>
    <cellStyle name="Saída 7" xfId="341"/>
    <cellStyle name="Comma [0]" xfId="342"/>
    <cellStyle name="Separador de milhares 2" xfId="343"/>
    <cellStyle name="Separador de milhares 3" xfId="344"/>
    <cellStyle name="Separador de milhares 4" xfId="345"/>
    <cellStyle name="Separador de milhares 5" xfId="346"/>
    <cellStyle name="Texto de Aviso" xfId="347"/>
    <cellStyle name="Texto de Aviso 1" xfId="348"/>
    <cellStyle name="Texto de Aviso 2" xfId="349"/>
    <cellStyle name="Texto de Aviso 3" xfId="350"/>
    <cellStyle name="Texto de Aviso 4" xfId="351"/>
    <cellStyle name="Texto de Aviso 5" xfId="352"/>
    <cellStyle name="Texto de Aviso 6" xfId="353"/>
    <cellStyle name="Texto de Aviso 7" xfId="354"/>
    <cellStyle name="Texto Explicativo" xfId="355"/>
    <cellStyle name="Texto Explicativo 1" xfId="356"/>
    <cellStyle name="Texto Explicativo 2" xfId="357"/>
    <cellStyle name="Texto Explicativo 3" xfId="358"/>
    <cellStyle name="Texto Explicativo 4" xfId="359"/>
    <cellStyle name="Texto Explicativo 5" xfId="360"/>
    <cellStyle name="Texto Explicativo 6" xfId="361"/>
    <cellStyle name="Texto Explicativo 7" xfId="362"/>
    <cellStyle name="Title" xfId="363"/>
    <cellStyle name="Título" xfId="364"/>
    <cellStyle name="Título 1" xfId="365"/>
    <cellStyle name="Título 1 1" xfId="366"/>
    <cellStyle name="Título 1 1 1" xfId="367"/>
    <cellStyle name="Título 1 1_orçamento mocão_LICITAÇÃO-" xfId="368"/>
    <cellStyle name="Título 1 2" xfId="369"/>
    <cellStyle name="Título 1 3" xfId="370"/>
    <cellStyle name="Título 1 4" xfId="371"/>
    <cellStyle name="Título 1 5" xfId="372"/>
    <cellStyle name="Título 1 6" xfId="373"/>
    <cellStyle name="Título 1 7" xfId="374"/>
    <cellStyle name="Título 1 8" xfId="375"/>
    <cellStyle name="Título 10" xfId="376"/>
    <cellStyle name="Título 11" xfId="377"/>
    <cellStyle name="Título 2" xfId="378"/>
    <cellStyle name="Título 2 1" xfId="379"/>
    <cellStyle name="Título 2 2" xfId="380"/>
    <cellStyle name="Título 2 3" xfId="381"/>
    <cellStyle name="Título 2 4" xfId="382"/>
    <cellStyle name="Título 2 5" xfId="383"/>
    <cellStyle name="Título 2 6" xfId="384"/>
    <cellStyle name="Título 2 7" xfId="385"/>
    <cellStyle name="Título 3" xfId="386"/>
    <cellStyle name="Título 3 1" xfId="387"/>
    <cellStyle name="Título 3 2" xfId="388"/>
    <cellStyle name="Título 3 3" xfId="389"/>
    <cellStyle name="Título 3 4" xfId="390"/>
    <cellStyle name="Título 3 5" xfId="391"/>
    <cellStyle name="Título 3 6" xfId="392"/>
    <cellStyle name="Título 3 7" xfId="393"/>
    <cellStyle name="Título 4" xfId="394"/>
    <cellStyle name="Título 4 1" xfId="395"/>
    <cellStyle name="Título 4 2" xfId="396"/>
    <cellStyle name="Título 4 3" xfId="397"/>
    <cellStyle name="Título 4 4" xfId="398"/>
    <cellStyle name="Título 4 5" xfId="399"/>
    <cellStyle name="Título 4 6" xfId="400"/>
    <cellStyle name="Título 4 7" xfId="401"/>
    <cellStyle name="Título 5" xfId="402"/>
    <cellStyle name="Título 6" xfId="403"/>
    <cellStyle name="Título 7" xfId="404"/>
    <cellStyle name="Título 8" xfId="405"/>
    <cellStyle name="Título 9" xfId="406"/>
    <cellStyle name="Total" xfId="407"/>
    <cellStyle name="Total 1" xfId="408"/>
    <cellStyle name="Total 2" xfId="409"/>
    <cellStyle name="Total 3" xfId="410"/>
    <cellStyle name="Total 4" xfId="411"/>
    <cellStyle name="Total 5" xfId="412"/>
    <cellStyle name="Total 6" xfId="413"/>
    <cellStyle name="Total 7" xfId="414"/>
    <cellStyle name="Comma" xfId="415"/>
    <cellStyle name="Vírgula 2" xfId="416"/>
    <cellStyle name="Vírgula 2 2" xfId="417"/>
    <cellStyle name="Vírgula 2 3" xfId="418"/>
    <cellStyle name="Vírgula 3" xfId="419"/>
    <cellStyle name="Vírgula 4" xfId="420"/>
    <cellStyle name="Warning Text" xfId="4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1009650</xdr:colOff>
      <xdr:row>3</xdr:row>
      <xdr:rowOff>0</xdr:rowOff>
    </xdr:from>
    <xdr:ext cx="0" cy="171450"/>
    <xdr:sp fLocksText="0">
      <xdr:nvSpPr>
        <xdr:cNvPr id="1" name="CaixaDeTexto 1"/>
        <xdr:cNvSpPr txBox="1">
          <a:spLocks noChangeArrowheads="1"/>
        </xdr:cNvSpPr>
      </xdr:nvSpPr>
      <xdr:spPr>
        <a:xfrm>
          <a:off x="5915025" y="1228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85725</xdr:colOff>
      <xdr:row>0</xdr:row>
      <xdr:rowOff>66675</xdr:rowOff>
    </xdr:from>
    <xdr:to>
      <xdr:col>6</xdr:col>
      <xdr:colOff>752475</xdr:colOff>
      <xdr:row>0</xdr:row>
      <xdr:rowOff>704850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85725" y="66675"/>
          <a:ext cx="81248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MUNICIPAL DE CORAÇÃO DE JESUS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ESTADO DE MINAS GERAIS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66675</xdr:colOff>
      <xdr:row>0</xdr:row>
      <xdr:rowOff>28575</xdr:rowOff>
    </xdr:from>
    <xdr:to>
      <xdr:col>1</xdr:col>
      <xdr:colOff>428625</xdr:colOff>
      <xdr:row>0</xdr:row>
      <xdr:rowOff>866775</xdr:rowOff>
    </xdr:to>
    <xdr:sp>
      <xdr:nvSpPr>
        <xdr:cNvPr id="3" name="Object 1" hidden="1"/>
        <xdr:cNvSpPr>
          <a:spLocks/>
        </xdr:cNvSpPr>
      </xdr:nvSpPr>
      <xdr:spPr>
        <a:xfrm>
          <a:off x="66675" y="28575"/>
          <a:ext cx="9715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28575</xdr:rowOff>
    </xdr:from>
    <xdr:to>
      <xdr:col>1</xdr:col>
      <xdr:colOff>323850</xdr:colOff>
      <xdr:row>0</xdr:row>
      <xdr:rowOff>866775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8667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485775</xdr:colOff>
      <xdr:row>22</xdr:row>
      <xdr:rowOff>76200</xdr:rowOff>
    </xdr:from>
    <xdr:to>
      <xdr:col>6</xdr:col>
      <xdr:colOff>714375</xdr:colOff>
      <xdr:row>25</xdr:row>
      <xdr:rowOff>95250</xdr:rowOff>
    </xdr:to>
    <xdr:pic>
      <xdr:nvPicPr>
        <xdr:cNvPr id="1" name="volta_b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3467100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66675</xdr:rowOff>
    </xdr:from>
    <xdr:to>
      <xdr:col>7</xdr:col>
      <xdr:colOff>742950</xdr:colOff>
      <xdr:row>0</xdr:row>
      <xdr:rowOff>704850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85725" y="66675"/>
          <a:ext cx="80676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MUNICIPAL DE CORAÇÃO DE JESUS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ESTADO DE MINAS GERAIS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47625</xdr:colOff>
      <xdr:row>31</xdr:row>
      <xdr:rowOff>152400</xdr:rowOff>
    </xdr:from>
    <xdr:to>
      <xdr:col>8</xdr:col>
      <xdr:colOff>0</xdr:colOff>
      <xdr:row>35</xdr:row>
      <xdr:rowOff>57150</xdr:rowOff>
    </xdr:to>
    <xdr:sp>
      <xdr:nvSpPr>
        <xdr:cNvPr id="2" name="Text Box 7"/>
        <xdr:cNvSpPr txBox="1">
          <a:spLocks noChangeArrowheads="1"/>
        </xdr:cNvSpPr>
      </xdr:nvSpPr>
      <xdr:spPr>
        <a:xfrm flipV="1">
          <a:off x="47625" y="7419975"/>
          <a:ext cx="81819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66675</xdr:colOff>
      <xdr:row>0</xdr:row>
      <xdr:rowOff>28575</xdr:rowOff>
    </xdr:from>
    <xdr:to>
      <xdr:col>1</xdr:col>
      <xdr:colOff>428625</xdr:colOff>
      <xdr:row>0</xdr:row>
      <xdr:rowOff>866775</xdr:rowOff>
    </xdr:to>
    <xdr:sp>
      <xdr:nvSpPr>
        <xdr:cNvPr id="3" name="Object 1" hidden="1"/>
        <xdr:cNvSpPr>
          <a:spLocks/>
        </xdr:cNvSpPr>
      </xdr:nvSpPr>
      <xdr:spPr>
        <a:xfrm>
          <a:off x="66675" y="28575"/>
          <a:ext cx="7620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28575</xdr:rowOff>
    </xdr:from>
    <xdr:to>
      <xdr:col>1</xdr:col>
      <xdr:colOff>428625</xdr:colOff>
      <xdr:row>0</xdr:row>
      <xdr:rowOff>866775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7620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0</xdr:row>
      <xdr:rowOff>28575</xdr:rowOff>
    </xdr:from>
    <xdr:to>
      <xdr:col>6</xdr:col>
      <xdr:colOff>0</xdr:colOff>
      <xdr:row>0</xdr:row>
      <xdr:rowOff>809625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628775" y="0"/>
          <a:ext cx="7467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MUNICIPAL DE CORAÇÃO DE JESUS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ESTADO DE MINAS GERAIS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257175</xdr:colOff>
      <xdr:row>0</xdr:row>
      <xdr:rowOff>76200</xdr:rowOff>
    </xdr:from>
    <xdr:to>
      <xdr:col>1</xdr:col>
      <xdr:colOff>333375</xdr:colOff>
      <xdr:row>0</xdr:row>
      <xdr:rowOff>828675</xdr:rowOff>
    </xdr:to>
    <xdr:pic>
      <xdr:nvPicPr>
        <xdr:cNvPr id="2" name="Object 10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</xdr:row>
      <xdr:rowOff>66675</xdr:rowOff>
    </xdr:from>
    <xdr:to>
      <xdr:col>6</xdr:col>
      <xdr:colOff>0</xdr:colOff>
      <xdr:row>1</xdr:row>
      <xdr:rowOff>704850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85725" y="66675"/>
          <a:ext cx="90106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MUNICIPAL DE CORAÇÃO DE JESUS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ESTADO DE MINAS GERAIS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66675</xdr:colOff>
      <xdr:row>1</xdr:row>
      <xdr:rowOff>28575</xdr:rowOff>
    </xdr:from>
    <xdr:to>
      <xdr:col>1</xdr:col>
      <xdr:colOff>428625</xdr:colOff>
      <xdr:row>1</xdr:row>
      <xdr:rowOff>866775</xdr:rowOff>
    </xdr:to>
    <xdr:sp>
      <xdr:nvSpPr>
        <xdr:cNvPr id="4" name="Object 1" hidden="1"/>
        <xdr:cNvSpPr>
          <a:spLocks/>
        </xdr:cNvSpPr>
      </xdr:nvSpPr>
      <xdr:spPr>
        <a:xfrm>
          <a:off x="66675" y="28575"/>
          <a:ext cx="10668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</xdr:row>
      <xdr:rowOff>28575</xdr:rowOff>
    </xdr:from>
    <xdr:to>
      <xdr:col>1</xdr:col>
      <xdr:colOff>190500</xdr:colOff>
      <xdr:row>1</xdr:row>
      <xdr:rowOff>866775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28575"/>
          <a:ext cx="8286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PageLayoutView="0" workbookViewId="0" topLeftCell="A43">
      <selection activeCell="B89" sqref="B89"/>
    </sheetView>
  </sheetViews>
  <sheetFormatPr defaultColWidth="9.140625" defaultRowHeight="12.75"/>
  <cols>
    <col min="1" max="1" width="9.140625" style="0" customWidth="1"/>
    <col min="2" max="2" width="31.421875" style="0" customWidth="1"/>
    <col min="3" max="3" width="16.421875" style="0" customWidth="1"/>
    <col min="4" max="4" width="16.57421875" style="0" customWidth="1"/>
    <col min="5" max="5" width="23.7109375" style="0" customWidth="1"/>
    <col min="6" max="6" width="14.57421875" style="0" customWidth="1"/>
    <col min="7" max="7" width="13.57421875" style="0" customWidth="1"/>
    <col min="10" max="10" width="10.00390625" style="0" bestFit="1" customWidth="1"/>
  </cols>
  <sheetData>
    <row r="1" spans="1:13" ht="69.75" customHeight="1" thickBot="1">
      <c r="A1" s="156"/>
      <c r="B1" s="157"/>
      <c r="C1" s="129"/>
      <c r="D1" s="129"/>
      <c r="E1" s="129"/>
      <c r="F1" s="129"/>
      <c r="G1" s="130"/>
      <c r="H1" s="128"/>
      <c r="L1" s="36"/>
      <c r="M1" s="36"/>
    </row>
    <row r="2" spans="1:7" ht="13.5" thickBot="1">
      <c r="A2" s="161" t="s">
        <v>79</v>
      </c>
      <c r="B2" s="162"/>
      <c r="C2" s="162"/>
      <c r="D2" s="162"/>
      <c r="E2" s="162"/>
      <c r="F2" s="162"/>
      <c r="G2" s="163"/>
    </row>
    <row r="3" spans="1:7" ht="13.5" thickBot="1">
      <c r="A3" s="29"/>
      <c r="B3" s="30"/>
      <c r="C3" s="30"/>
      <c r="D3" s="30"/>
      <c r="E3" s="34"/>
      <c r="F3" s="30"/>
      <c r="G3" s="31"/>
    </row>
    <row r="4" spans="1:7" ht="22.5" customHeight="1" thickBot="1">
      <c r="A4" s="39">
        <v>1</v>
      </c>
      <c r="B4" s="167" t="s">
        <v>5</v>
      </c>
      <c r="C4" s="168"/>
      <c r="D4" s="168"/>
      <c r="E4" s="168"/>
      <c r="F4" s="168"/>
      <c r="G4" s="169"/>
    </row>
    <row r="5" spans="1:7" ht="18" customHeight="1" thickBot="1">
      <c r="A5" s="29"/>
      <c r="B5" s="110"/>
      <c r="C5" s="30"/>
      <c r="D5" s="32"/>
      <c r="E5" s="33"/>
      <c r="F5" s="30"/>
      <c r="G5" s="31"/>
    </row>
    <row r="6" spans="1:7" ht="40.5" customHeight="1" thickBot="1">
      <c r="A6" s="45" t="s">
        <v>68</v>
      </c>
      <c r="B6" s="164" t="s">
        <v>28</v>
      </c>
      <c r="C6" s="165"/>
      <c r="D6" s="165"/>
      <c r="E6" s="166"/>
      <c r="F6" s="46">
        <f>E13</f>
        <v>658.96</v>
      </c>
      <c r="G6" s="45" t="s">
        <v>19</v>
      </c>
    </row>
    <row r="7" spans="1:7" ht="17.25" customHeight="1">
      <c r="A7" s="35"/>
      <c r="B7" s="30"/>
      <c r="C7" s="44"/>
      <c r="D7" s="30"/>
      <c r="E7" s="34"/>
      <c r="F7" s="30"/>
      <c r="G7" s="31"/>
    </row>
    <row r="8" spans="1:8" ht="18" customHeight="1">
      <c r="A8" s="37"/>
      <c r="B8" s="118" t="s">
        <v>20</v>
      </c>
      <c r="C8" s="118" t="s">
        <v>58</v>
      </c>
      <c r="D8" s="118" t="s">
        <v>24</v>
      </c>
      <c r="E8" s="118" t="s">
        <v>21</v>
      </c>
      <c r="F8" s="36"/>
      <c r="G8" s="38"/>
      <c r="H8" s="30"/>
    </row>
    <row r="9" spans="1:9" ht="14.25" customHeight="1">
      <c r="A9" s="37"/>
      <c r="B9" s="92" t="s">
        <v>25</v>
      </c>
      <c r="C9" s="91">
        <v>293.94</v>
      </c>
      <c r="D9" s="92">
        <v>1.005</v>
      </c>
      <c r="E9" s="49">
        <f>C9*D9</f>
        <v>295.41</v>
      </c>
      <c r="F9" s="36"/>
      <c r="G9" s="31"/>
      <c r="H9" s="30"/>
      <c r="I9" s="36"/>
    </row>
    <row r="10" spans="1:9" ht="14.25" customHeight="1">
      <c r="A10" s="37"/>
      <c r="B10" s="92" t="s">
        <v>26</v>
      </c>
      <c r="C10" s="91">
        <v>80.45</v>
      </c>
      <c r="D10" s="92">
        <v>1.005</v>
      </c>
      <c r="E10" s="49">
        <f>C10*D10</f>
        <v>80.85</v>
      </c>
      <c r="F10" s="36"/>
      <c r="G10" s="31"/>
      <c r="H10" s="30"/>
      <c r="I10" s="36"/>
    </row>
    <row r="11" spans="1:7" ht="12.75">
      <c r="A11" s="29"/>
      <c r="B11" s="92" t="s">
        <v>27</v>
      </c>
      <c r="C11" s="91">
        <v>266.73</v>
      </c>
      <c r="D11" s="47">
        <v>1.005</v>
      </c>
      <c r="E11" s="49">
        <f>C11*D11</f>
        <v>268.06</v>
      </c>
      <c r="F11" s="36"/>
      <c r="G11" s="31"/>
    </row>
    <row r="12" spans="1:9" ht="14.25" customHeight="1" thickBot="1">
      <c r="A12" s="37"/>
      <c r="B12" s="92" t="s">
        <v>53</v>
      </c>
      <c r="C12" s="91">
        <v>14.57</v>
      </c>
      <c r="D12" s="93">
        <v>1.005</v>
      </c>
      <c r="E12" s="49">
        <f>C12*D12</f>
        <v>14.64</v>
      </c>
      <c r="F12" s="36"/>
      <c r="G12" s="31"/>
      <c r="H12" s="30"/>
      <c r="I12" s="36"/>
    </row>
    <row r="13" spans="1:9" ht="13.5" thickBot="1">
      <c r="A13" s="29"/>
      <c r="B13" s="119"/>
      <c r="C13" s="30"/>
      <c r="D13" s="114" t="s">
        <v>4</v>
      </c>
      <c r="E13" s="117">
        <f>SUM(E9:E12)</f>
        <v>658.96</v>
      </c>
      <c r="F13" s="36"/>
      <c r="G13" s="31"/>
      <c r="I13" t="e">
        <f>#REF!/#REF!</f>
        <v>#REF!</v>
      </c>
    </row>
    <row r="14" spans="1:7" ht="14.25" customHeight="1" thickBot="1">
      <c r="A14" s="29"/>
      <c r="B14" s="119"/>
      <c r="C14" s="30"/>
      <c r="D14" s="32"/>
      <c r="E14" s="33"/>
      <c r="F14" s="30"/>
      <c r="G14" s="31"/>
    </row>
    <row r="15" spans="1:7" ht="40.5" customHeight="1" thickBot="1">
      <c r="A15" s="45" t="s">
        <v>69</v>
      </c>
      <c r="B15" s="164" t="s">
        <v>29</v>
      </c>
      <c r="C15" s="165"/>
      <c r="D15" s="165"/>
      <c r="E15" s="166"/>
      <c r="F15" s="46">
        <f>E22</f>
        <v>658.96</v>
      </c>
      <c r="G15" s="45" t="s">
        <v>19</v>
      </c>
    </row>
    <row r="16" spans="1:7" ht="17.25" customHeight="1">
      <c r="A16" s="35"/>
      <c r="B16" s="30"/>
      <c r="C16" s="30"/>
      <c r="D16" s="30"/>
      <c r="E16" s="34"/>
      <c r="F16" s="30"/>
      <c r="G16" s="31"/>
    </row>
    <row r="17" spans="1:8" ht="18" customHeight="1">
      <c r="A17" s="37"/>
      <c r="B17" s="118" t="s">
        <v>20</v>
      </c>
      <c r="C17" s="118" t="s">
        <v>58</v>
      </c>
      <c r="D17" s="118" t="s">
        <v>24</v>
      </c>
      <c r="E17" s="118" t="s">
        <v>21</v>
      </c>
      <c r="F17" s="36"/>
      <c r="G17" s="38"/>
      <c r="H17" s="30"/>
    </row>
    <row r="18" spans="1:9" ht="14.25" customHeight="1">
      <c r="A18" s="37"/>
      <c r="B18" s="92" t="s">
        <v>25</v>
      </c>
      <c r="C18" s="91">
        <v>293.94</v>
      </c>
      <c r="D18" s="92">
        <v>1.005</v>
      </c>
      <c r="E18" s="49">
        <f>C18*D18</f>
        <v>295.41</v>
      </c>
      <c r="F18" s="36"/>
      <c r="G18" s="31"/>
      <c r="H18" s="30"/>
      <c r="I18" s="36"/>
    </row>
    <row r="19" spans="1:9" ht="14.25" customHeight="1">
      <c r="A19" s="37"/>
      <c r="B19" s="92" t="s">
        <v>26</v>
      </c>
      <c r="C19" s="91">
        <v>80.45</v>
      </c>
      <c r="D19" s="92">
        <v>1.005</v>
      </c>
      <c r="E19" s="49">
        <f>C19*D19</f>
        <v>80.85</v>
      </c>
      <c r="F19" s="36"/>
      <c r="G19" s="31"/>
      <c r="H19" s="30"/>
      <c r="I19" s="36"/>
    </row>
    <row r="20" spans="1:7" ht="12.75">
      <c r="A20" s="29"/>
      <c r="B20" s="92" t="s">
        <v>27</v>
      </c>
      <c r="C20" s="91">
        <v>266.73</v>
      </c>
      <c r="D20" s="47">
        <v>1.005</v>
      </c>
      <c r="E20" s="49">
        <f>C20*D20</f>
        <v>268.06</v>
      </c>
      <c r="F20" s="36"/>
      <c r="G20" s="31"/>
    </row>
    <row r="21" spans="1:9" ht="14.25" customHeight="1" thickBot="1">
      <c r="A21" s="37"/>
      <c r="B21" s="92" t="s">
        <v>53</v>
      </c>
      <c r="C21" s="91">
        <v>14.57</v>
      </c>
      <c r="D21" s="93">
        <v>1.005</v>
      </c>
      <c r="E21" s="49">
        <f>C21*D21</f>
        <v>14.64</v>
      </c>
      <c r="F21" s="36"/>
      <c r="G21" s="31"/>
      <c r="H21" s="30"/>
      <c r="I21" s="36"/>
    </row>
    <row r="22" spans="1:7" ht="13.5" thickBot="1">
      <c r="A22" s="29"/>
      <c r="B22" s="119"/>
      <c r="C22" s="30"/>
      <c r="D22" s="114" t="s">
        <v>4</v>
      </c>
      <c r="E22" s="117">
        <f>SUM(E18:E21)</f>
        <v>658.96</v>
      </c>
      <c r="F22" s="36"/>
      <c r="G22" s="31"/>
    </row>
    <row r="23" spans="1:7" ht="14.25" customHeight="1" thickBot="1">
      <c r="A23" s="29"/>
      <c r="B23" s="119"/>
      <c r="C23" s="30"/>
      <c r="D23" s="32"/>
      <c r="E23" s="33"/>
      <c r="F23" s="30"/>
      <c r="G23" s="31"/>
    </row>
    <row r="24" spans="1:7" ht="31.5" customHeight="1" thickBot="1">
      <c r="A24" s="45" t="s">
        <v>70</v>
      </c>
      <c r="B24" s="164" t="s">
        <v>30</v>
      </c>
      <c r="C24" s="165"/>
      <c r="D24" s="165"/>
      <c r="E24" s="166"/>
      <c r="F24" s="46">
        <f>C32</f>
        <v>207.65</v>
      </c>
      <c r="G24" s="45" t="s">
        <v>22</v>
      </c>
    </row>
    <row r="25" spans="1:7" ht="13.5" customHeight="1">
      <c r="A25" s="43"/>
      <c r="B25" s="30"/>
      <c r="C25" s="30"/>
      <c r="D25" s="30"/>
      <c r="E25" s="34"/>
      <c r="F25" s="30"/>
      <c r="G25" s="31"/>
    </row>
    <row r="26" spans="1:7" ht="12.75">
      <c r="A26" s="113"/>
      <c r="B26" s="118" t="s">
        <v>20</v>
      </c>
      <c r="C26" s="118" t="s">
        <v>23</v>
      </c>
      <c r="D26" s="30"/>
      <c r="E26" s="36"/>
      <c r="F26" s="36"/>
      <c r="G26" s="31"/>
    </row>
    <row r="27" spans="1:7" ht="12.75" customHeight="1">
      <c r="A27" s="113"/>
      <c r="B27" s="116" t="s">
        <v>54</v>
      </c>
      <c r="C27" s="49">
        <v>6.2</v>
      </c>
      <c r="D27" s="30"/>
      <c r="E27" s="36"/>
      <c r="F27" s="36"/>
      <c r="G27" s="31"/>
    </row>
    <row r="28" spans="1:7" ht="12.75">
      <c r="A28" s="113"/>
      <c r="B28" s="116" t="s">
        <v>32</v>
      </c>
      <c r="C28" s="49">
        <v>70.6</v>
      </c>
      <c r="D28" s="30"/>
      <c r="E28" s="36"/>
      <c r="F28" s="36"/>
      <c r="G28" s="31"/>
    </row>
    <row r="29" spans="1:7" ht="12.75">
      <c r="A29" s="113"/>
      <c r="B29" s="116" t="s">
        <v>33</v>
      </c>
      <c r="C29" s="49">
        <v>27</v>
      </c>
      <c r="D29" s="30"/>
      <c r="E29" s="36"/>
      <c r="F29" s="36"/>
      <c r="G29" s="31"/>
    </row>
    <row r="30" spans="1:14" s="41" customFormat="1" ht="12.75">
      <c r="A30" s="113"/>
      <c r="B30" s="116" t="s">
        <v>34</v>
      </c>
      <c r="C30" s="49">
        <v>76.35</v>
      </c>
      <c r="D30" s="30"/>
      <c r="E30" s="36"/>
      <c r="F30" s="36"/>
      <c r="G30" s="31"/>
      <c r="H30"/>
      <c r="I30"/>
      <c r="J30"/>
      <c r="K30"/>
      <c r="L30"/>
      <c r="M30"/>
      <c r="N30"/>
    </row>
    <row r="31" spans="1:14" s="41" customFormat="1" ht="13.5" thickBot="1">
      <c r="A31" s="113"/>
      <c r="B31" s="111" t="s">
        <v>31</v>
      </c>
      <c r="C31" s="50">
        <v>27.5</v>
      </c>
      <c r="D31" s="30"/>
      <c r="E31" s="36"/>
      <c r="F31" s="36"/>
      <c r="G31" s="31"/>
      <c r="H31"/>
      <c r="I31"/>
      <c r="J31"/>
      <c r="K31"/>
      <c r="L31"/>
      <c r="M31"/>
      <c r="N31"/>
    </row>
    <row r="32" spans="1:7" ht="13.5" thickBot="1">
      <c r="A32" s="29"/>
      <c r="B32" s="114" t="s">
        <v>4</v>
      </c>
      <c r="C32" s="117">
        <f>SUM(C27:C31)</f>
        <v>207.65</v>
      </c>
      <c r="D32" s="36"/>
      <c r="E32" s="36"/>
      <c r="F32" s="30"/>
      <c r="G32" s="31"/>
    </row>
    <row r="33" spans="1:7" ht="13.5" thickBot="1">
      <c r="A33" s="29"/>
      <c r="B33" s="32"/>
      <c r="C33" s="33"/>
      <c r="D33" s="36"/>
      <c r="E33" s="36"/>
      <c r="F33" s="30"/>
      <c r="G33" s="31"/>
    </row>
    <row r="34" spans="1:7" ht="29.25" customHeight="1" thickBot="1">
      <c r="A34" s="45" t="s">
        <v>71</v>
      </c>
      <c r="B34" s="164" t="str">
        <f>planilha!C15</f>
        <v>RUFO EM CHAPA DE AÇO GALVANIZADO NÚMERO 24, CORTE DE 25 CM, INCLUSO TRANSPORTE VERTICAL. AF_07/2019</v>
      </c>
      <c r="C34" s="165"/>
      <c r="D34" s="165"/>
      <c r="E34" s="166"/>
      <c r="F34" s="46">
        <f>C41</f>
        <v>41.9</v>
      </c>
      <c r="G34" s="45" t="s">
        <v>22</v>
      </c>
    </row>
    <row r="35" spans="1:7" ht="12.75">
      <c r="A35" s="35"/>
      <c r="B35" s="30"/>
      <c r="C35" s="30"/>
      <c r="D35" s="30"/>
      <c r="E35" s="34"/>
      <c r="F35" s="30"/>
      <c r="G35" s="31"/>
    </row>
    <row r="36" spans="1:7" ht="12.75">
      <c r="A36" s="113"/>
      <c r="B36" s="118" t="s">
        <v>20</v>
      </c>
      <c r="C36" s="118" t="s">
        <v>23</v>
      </c>
      <c r="D36" s="30"/>
      <c r="E36" s="36"/>
      <c r="F36" s="36"/>
      <c r="G36" s="31"/>
    </row>
    <row r="37" spans="1:7" ht="12.75">
      <c r="A37" s="113"/>
      <c r="B37" s="116" t="s">
        <v>32</v>
      </c>
      <c r="C37" s="49">
        <v>18.45</v>
      </c>
      <c r="D37" s="30"/>
      <c r="E37" s="36"/>
      <c r="F37" s="36"/>
      <c r="G37" s="31"/>
    </row>
    <row r="38" spans="1:7" ht="12.75">
      <c r="A38" s="113"/>
      <c r="B38" s="116" t="s">
        <v>33</v>
      </c>
      <c r="C38" s="49">
        <v>12.35</v>
      </c>
      <c r="D38" s="30"/>
      <c r="E38" s="36"/>
      <c r="F38" s="36"/>
      <c r="G38" s="31"/>
    </row>
    <row r="39" spans="1:14" s="41" customFormat="1" ht="12.75">
      <c r="A39" s="113"/>
      <c r="B39" s="116" t="s">
        <v>34</v>
      </c>
      <c r="C39" s="49">
        <v>7.2</v>
      </c>
      <c r="D39" s="30"/>
      <c r="E39" s="36"/>
      <c r="F39" s="36"/>
      <c r="G39" s="31"/>
      <c r="H39"/>
      <c r="I39"/>
      <c r="J39"/>
      <c r="K39"/>
      <c r="L39"/>
      <c r="M39"/>
      <c r="N39"/>
    </row>
    <row r="40" spans="1:14" s="41" customFormat="1" ht="13.5" thickBot="1">
      <c r="A40" s="113"/>
      <c r="B40" s="111" t="s">
        <v>53</v>
      </c>
      <c r="C40" s="49">
        <v>3.9</v>
      </c>
      <c r="D40" s="30"/>
      <c r="E40" s="36"/>
      <c r="F40" s="36"/>
      <c r="G40" s="31"/>
      <c r="H40"/>
      <c r="I40"/>
      <c r="J40"/>
      <c r="K40"/>
      <c r="L40"/>
      <c r="M40"/>
      <c r="N40"/>
    </row>
    <row r="41" spans="1:7" ht="13.5" thickBot="1">
      <c r="A41" s="29"/>
      <c r="B41" s="114" t="s">
        <v>4</v>
      </c>
      <c r="C41" s="117">
        <f>SUM(C37:C40)</f>
        <v>41.9</v>
      </c>
      <c r="D41" s="36"/>
      <c r="E41" s="36"/>
      <c r="F41" s="30"/>
      <c r="G41" s="31"/>
    </row>
    <row r="42" spans="1:14" s="41" customFormat="1" ht="13.5" thickBot="1">
      <c r="A42" s="29"/>
      <c r="B42" s="119"/>
      <c r="C42" s="30"/>
      <c r="D42" s="36"/>
      <c r="E42" s="32"/>
      <c r="F42" s="112"/>
      <c r="G42" s="31"/>
      <c r="H42"/>
      <c r="I42"/>
      <c r="J42"/>
      <c r="K42"/>
      <c r="L42"/>
      <c r="M42"/>
      <c r="N42"/>
    </row>
    <row r="43" spans="1:7" ht="26.25" customHeight="1" thickBot="1">
      <c r="A43" s="45" t="s">
        <v>72</v>
      </c>
      <c r="B43" s="164" t="str">
        <f>planilha!C16</f>
        <v>CONDUTOR DE AP DO TELHADO EM TUBO PVC ESGOTO, INCLUSIVE CONEXÕES E SUPORTES, 100 MM</v>
      </c>
      <c r="C43" s="165"/>
      <c r="D43" s="165"/>
      <c r="E43" s="166"/>
      <c r="F43" s="46">
        <f>C51</f>
        <v>65.8</v>
      </c>
      <c r="G43" s="45" t="s">
        <v>22</v>
      </c>
    </row>
    <row r="44" spans="1:7" ht="12.75">
      <c r="A44" s="35"/>
      <c r="B44" s="30"/>
      <c r="C44" s="30"/>
      <c r="D44" s="30"/>
      <c r="E44" s="34"/>
      <c r="F44" s="30"/>
      <c r="G44" s="31"/>
    </row>
    <row r="45" spans="1:7" ht="12.75">
      <c r="A45" s="113"/>
      <c r="B45" s="118" t="s">
        <v>20</v>
      </c>
      <c r="C45" s="118" t="s">
        <v>23</v>
      </c>
      <c r="D45" s="30"/>
      <c r="E45" s="36"/>
      <c r="F45" s="36"/>
      <c r="G45" s="31"/>
    </row>
    <row r="46" spans="1:7" ht="12.75">
      <c r="A46" s="113"/>
      <c r="B46" s="116" t="s">
        <v>32</v>
      </c>
      <c r="C46" s="49">
        <v>22.4</v>
      </c>
      <c r="D46" s="30"/>
      <c r="E46" s="36"/>
      <c r="F46" s="36"/>
      <c r="G46" s="31"/>
    </row>
    <row r="47" spans="1:7" ht="12.75">
      <c r="A47" s="113"/>
      <c r="B47" s="116" t="s">
        <v>33</v>
      </c>
      <c r="C47" s="49">
        <v>16</v>
      </c>
      <c r="D47" s="30"/>
      <c r="E47" s="36"/>
      <c r="F47" s="36"/>
      <c r="G47" s="31"/>
    </row>
    <row r="48" spans="1:14" s="41" customFormat="1" ht="12.75">
      <c r="A48" s="113"/>
      <c r="B48" s="116" t="s">
        <v>34</v>
      </c>
      <c r="C48" s="49">
        <v>11.4</v>
      </c>
      <c r="D48" s="30"/>
      <c r="E48" s="36"/>
      <c r="F48" s="36"/>
      <c r="G48" s="31"/>
      <c r="H48"/>
      <c r="I48"/>
      <c r="J48"/>
      <c r="K48"/>
      <c r="L48"/>
      <c r="M48"/>
      <c r="N48"/>
    </row>
    <row r="49" spans="1:14" s="41" customFormat="1" ht="12.75">
      <c r="A49" s="113"/>
      <c r="B49" s="111" t="s">
        <v>53</v>
      </c>
      <c r="C49" s="49">
        <v>3.2</v>
      </c>
      <c r="D49" s="30"/>
      <c r="E49" s="36"/>
      <c r="F49" s="36"/>
      <c r="G49" s="31"/>
      <c r="H49"/>
      <c r="I49"/>
      <c r="J49"/>
      <c r="K49"/>
      <c r="L49"/>
      <c r="M49"/>
      <c r="N49"/>
    </row>
    <row r="50" spans="1:7" ht="13.5" thickBot="1">
      <c r="A50" s="113"/>
      <c r="B50" s="111" t="s">
        <v>59</v>
      </c>
      <c r="C50" s="49">
        <v>12.8</v>
      </c>
      <c r="D50" s="30"/>
      <c r="E50" s="36"/>
      <c r="F50" s="36"/>
      <c r="G50" s="31"/>
    </row>
    <row r="51" spans="1:7" ht="13.5" thickBot="1">
      <c r="A51" s="29"/>
      <c r="B51" s="114" t="s">
        <v>4</v>
      </c>
      <c r="C51" s="117">
        <f>SUM(C46:C50)</f>
        <v>65.8</v>
      </c>
      <c r="D51" s="36"/>
      <c r="E51" s="36"/>
      <c r="F51" s="30"/>
      <c r="G51" s="31"/>
    </row>
    <row r="52" spans="1:14" s="41" customFormat="1" ht="13.5" thickBot="1">
      <c r="A52" s="29"/>
      <c r="B52" s="119"/>
      <c r="C52" s="30"/>
      <c r="D52" s="36"/>
      <c r="E52" s="32"/>
      <c r="F52" s="112"/>
      <c r="G52" s="31"/>
      <c r="H52"/>
      <c r="I52"/>
      <c r="J52"/>
      <c r="K52"/>
      <c r="L52"/>
      <c r="M52"/>
      <c r="N52"/>
    </row>
    <row r="53" spans="1:7" ht="32.25" customHeight="1" thickBot="1">
      <c r="A53" s="45" t="s">
        <v>73</v>
      </c>
      <c r="B53" s="164" t="str">
        <f>planilha!C17</f>
        <v>CHAPIM EM CHAPA GALVANIZADA, COM PINGADEIRA, ESP. 0,65MM (GSG-24), COM DESENVOLVIMENTO DE 35CM, INCLUSIVE IÇAMENTO MANUAL VERTICAL</v>
      </c>
      <c r="C53" s="165"/>
      <c r="D53" s="165"/>
      <c r="E53" s="166"/>
      <c r="F53" s="46">
        <f>C60</f>
        <v>190.9</v>
      </c>
      <c r="G53" s="45" t="s">
        <v>22</v>
      </c>
    </row>
    <row r="54" spans="1:7" ht="13.5" customHeight="1">
      <c r="A54" s="43"/>
      <c r="B54" s="30"/>
      <c r="C54" s="30"/>
      <c r="D54" s="30"/>
      <c r="E54" s="34"/>
      <c r="F54" s="30"/>
      <c r="G54" s="31"/>
    </row>
    <row r="55" spans="1:7" ht="12.75">
      <c r="A55" s="113"/>
      <c r="B55" s="118" t="s">
        <v>20</v>
      </c>
      <c r="C55" s="118" t="s">
        <v>23</v>
      </c>
      <c r="D55" s="30"/>
      <c r="E55" s="36"/>
      <c r="F55" s="36"/>
      <c r="G55" s="31"/>
    </row>
    <row r="56" spans="1:7" ht="12.75" customHeight="1">
      <c r="A56" s="113"/>
      <c r="B56" s="116" t="s">
        <v>54</v>
      </c>
      <c r="C56" s="49">
        <v>11.2</v>
      </c>
      <c r="D56" s="30"/>
      <c r="E56" s="36"/>
      <c r="F56" s="36"/>
      <c r="G56" s="31"/>
    </row>
    <row r="57" spans="1:7" ht="12.75">
      <c r="A57" s="113"/>
      <c r="B57" s="116" t="s">
        <v>32</v>
      </c>
      <c r="C57" s="49">
        <v>75.7</v>
      </c>
      <c r="D57" s="30"/>
      <c r="E57" s="36"/>
      <c r="F57" s="36"/>
      <c r="G57" s="31"/>
    </row>
    <row r="58" spans="1:7" ht="12.75">
      <c r="A58" s="113"/>
      <c r="B58" s="116" t="s">
        <v>33</v>
      </c>
      <c r="C58" s="49">
        <v>30.2</v>
      </c>
      <c r="D58" s="30"/>
      <c r="E58" s="36"/>
      <c r="F58" s="36"/>
      <c r="G58" s="31"/>
    </row>
    <row r="59" spans="1:14" s="41" customFormat="1" ht="13.5" thickBot="1">
      <c r="A59" s="113"/>
      <c r="B59" s="116" t="s">
        <v>34</v>
      </c>
      <c r="C59" s="49">
        <v>73.8</v>
      </c>
      <c r="D59" s="30"/>
      <c r="E59" s="36"/>
      <c r="F59" s="36"/>
      <c r="G59" s="31"/>
      <c r="H59"/>
      <c r="I59"/>
      <c r="J59"/>
      <c r="K59"/>
      <c r="L59"/>
      <c r="M59"/>
      <c r="N59"/>
    </row>
    <row r="60" spans="1:7" ht="13.5" thickBot="1">
      <c r="A60" s="29"/>
      <c r="B60" s="114" t="s">
        <v>4</v>
      </c>
      <c r="C60" s="117">
        <f>SUM(C56:C59)</f>
        <v>190.9</v>
      </c>
      <c r="D60" s="36"/>
      <c r="E60" s="36"/>
      <c r="F60" s="30"/>
      <c r="G60" s="31"/>
    </row>
    <row r="61" spans="1:7" ht="13.5" thickBot="1">
      <c r="A61" s="29"/>
      <c r="B61" s="108"/>
      <c r="C61" s="109"/>
      <c r="D61" s="36"/>
      <c r="E61" s="36"/>
      <c r="F61" s="30"/>
      <c r="G61" s="31"/>
    </row>
    <row r="62" spans="1:7" ht="32.25" customHeight="1" thickBot="1">
      <c r="A62" s="45" t="s">
        <v>74</v>
      </c>
      <c r="B62" s="164" t="str">
        <f>planilha!C18</f>
        <v>CUMEEIRA PARA TELHA DE FIBROCIMENTO ONDULADA E = 6 MM, INCLUSO ACESSÓRIOS DE FIXAÇÃO E IÇAMENTO. AF_07/2019</v>
      </c>
      <c r="C62" s="165"/>
      <c r="D62" s="165"/>
      <c r="E62" s="166"/>
      <c r="F62" s="46">
        <f>C68</f>
        <v>81.4</v>
      </c>
      <c r="G62" s="45" t="s">
        <v>22</v>
      </c>
    </row>
    <row r="63" spans="1:7" ht="13.5" customHeight="1">
      <c r="A63" s="43"/>
      <c r="B63" s="30"/>
      <c r="C63" s="30"/>
      <c r="D63" s="30"/>
      <c r="E63" s="34"/>
      <c r="F63" s="30"/>
      <c r="G63" s="31"/>
    </row>
    <row r="64" spans="1:7" ht="12.75">
      <c r="A64" s="113"/>
      <c r="B64" s="118" t="s">
        <v>20</v>
      </c>
      <c r="C64" s="118" t="s">
        <v>23</v>
      </c>
      <c r="D64" s="30"/>
      <c r="E64" s="36"/>
      <c r="F64" s="36"/>
      <c r="G64" s="31"/>
    </row>
    <row r="65" spans="1:7" ht="12.75">
      <c r="A65" s="113"/>
      <c r="B65" s="116" t="s">
        <v>32</v>
      </c>
      <c r="C65" s="49">
        <v>32.6</v>
      </c>
      <c r="D65" s="30"/>
      <c r="E65" s="36"/>
      <c r="F65" s="36"/>
      <c r="G65" s="31"/>
    </row>
    <row r="66" spans="1:7" ht="12.75">
      <c r="A66" s="113"/>
      <c r="B66" s="116" t="s">
        <v>33</v>
      </c>
      <c r="C66" s="49">
        <v>16.2</v>
      </c>
      <c r="D66" s="30"/>
      <c r="E66" s="36"/>
      <c r="F66" s="36"/>
      <c r="G66" s="31"/>
    </row>
    <row r="67" spans="1:14" s="41" customFormat="1" ht="13.5" thickBot="1">
      <c r="A67" s="113"/>
      <c r="B67" s="116" t="s">
        <v>34</v>
      </c>
      <c r="C67" s="49">
        <v>32.6</v>
      </c>
      <c r="D67" s="30"/>
      <c r="E67" s="36"/>
      <c r="F67" s="36"/>
      <c r="G67" s="31"/>
      <c r="H67"/>
      <c r="I67"/>
      <c r="J67"/>
      <c r="K67"/>
      <c r="L67"/>
      <c r="M67"/>
      <c r="N67"/>
    </row>
    <row r="68" spans="1:7" ht="13.5" thickBot="1">
      <c r="A68" s="29"/>
      <c r="B68" s="114" t="s">
        <v>4</v>
      </c>
      <c r="C68" s="117">
        <f>SUM(C65:C67)</f>
        <v>81.4</v>
      </c>
      <c r="D68" s="36"/>
      <c r="E68" s="36"/>
      <c r="F68" s="30"/>
      <c r="G68" s="31"/>
    </row>
    <row r="69" spans="1:7" ht="13.5" thickBot="1">
      <c r="A69" s="126"/>
      <c r="B69" s="115"/>
      <c r="C69" s="125"/>
      <c r="D69" s="48"/>
      <c r="E69" s="48"/>
      <c r="F69" s="127"/>
      <c r="G69" s="42"/>
    </row>
    <row r="70" spans="1:12" ht="11.25" customHeight="1">
      <c r="A70" s="84"/>
      <c r="B70" s="84"/>
      <c r="C70" s="84"/>
      <c r="D70" s="84"/>
      <c r="E70" s="84"/>
      <c r="F70" s="84"/>
      <c r="G70" s="84"/>
      <c r="H70" s="84"/>
      <c r="K70" s="82">
        <f aca="true" t="shared" si="0" ref="K70:K77">F70*1.2247</f>
        <v>0</v>
      </c>
      <c r="L70" s="84"/>
    </row>
    <row r="71" spans="1:12" ht="11.25" customHeight="1">
      <c r="A71" s="84"/>
      <c r="B71" s="84"/>
      <c r="C71" s="84"/>
      <c r="D71" s="84"/>
      <c r="E71" s="84"/>
      <c r="F71" s="84"/>
      <c r="G71" s="84"/>
      <c r="H71" s="84"/>
      <c r="K71" s="82">
        <f t="shared" si="0"/>
        <v>0</v>
      </c>
      <c r="L71" s="84"/>
    </row>
    <row r="72" spans="1:11" ht="11.25" customHeight="1">
      <c r="A72" s="84"/>
      <c r="B72" s="158"/>
      <c r="C72" s="158"/>
      <c r="D72" s="158"/>
      <c r="E72" s="158"/>
      <c r="F72" s="84"/>
      <c r="G72" s="119"/>
      <c r="H72" s="84"/>
      <c r="K72" s="82">
        <f t="shared" si="0"/>
        <v>0</v>
      </c>
    </row>
    <row r="73" spans="1:11" ht="12.75">
      <c r="A73" s="85"/>
      <c r="B73" s="132"/>
      <c r="C73" s="152"/>
      <c r="D73" s="85"/>
      <c r="E73" s="160"/>
      <c r="F73" s="160"/>
      <c r="G73" s="121"/>
      <c r="H73" s="85"/>
      <c r="K73" s="82">
        <f t="shared" si="0"/>
        <v>0</v>
      </c>
    </row>
    <row r="74" spans="1:12" ht="12.75">
      <c r="A74" s="40"/>
      <c r="B74" s="40"/>
      <c r="C74" s="86"/>
      <c r="D74" s="40"/>
      <c r="E74" s="40"/>
      <c r="F74" s="40"/>
      <c r="G74" s="40"/>
      <c r="H74" s="40"/>
      <c r="K74" s="82">
        <f t="shared" si="0"/>
        <v>0</v>
      </c>
      <c r="L74" s="40"/>
    </row>
    <row r="75" spans="1:12" ht="12.75">
      <c r="A75" s="40"/>
      <c r="B75" s="120" t="s">
        <v>52</v>
      </c>
      <c r="C75" s="85"/>
      <c r="D75" s="159" t="s">
        <v>96</v>
      </c>
      <c r="E75" s="159"/>
      <c r="F75" s="40"/>
      <c r="G75" s="40"/>
      <c r="H75" s="40"/>
      <c r="K75" s="82">
        <f t="shared" si="0"/>
        <v>0</v>
      </c>
      <c r="L75" s="40"/>
    </row>
    <row r="76" spans="1:11" ht="11.25" customHeight="1">
      <c r="A76" s="84"/>
      <c r="B76" s="121" t="s">
        <v>98</v>
      </c>
      <c r="C76" s="84"/>
      <c r="D76" s="160" t="s">
        <v>97</v>
      </c>
      <c r="E76" s="160"/>
      <c r="F76" s="84"/>
      <c r="G76" s="119"/>
      <c r="H76" s="84"/>
      <c r="K76" s="82">
        <f t="shared" si="0"/>
        <v>0</v>
      </c>
    </row>
    <row r="77" spans="1:11" ht="12.75">
      <c r="A77" s="85"/>
      <c r="B77" s="160"/>
      <c r="C77" s="160"/>
      <c r="D77" s="85"/>
      <c r="E77" s="160"/>
      <c r="F77" s="160"/>
      <c r="G77" s="121"/>
      <c r="H77" s="85"/>
      <c r="K77" s="82">
        <f t="shared" si="0"/>
        <v>0</v>
      </c>
    </row>
  </sheetData>
  <sheetProtection/>
  <mergeCells count="17">
    <mergeCell ref="B77:C77"/>
    <mergeCell ref="E77:F77"/>
    <mergeCell ref="B15:E15"/>
    <mergeCell ref="B4:G4"/>
    <mergeCell ref="B24:E24"/>
    <mergeCell ref="B53:E53"/>
    <mergeCell ref="A1:B1"/>
    <mergeCell ref="D72:E72"/>
    <mergeCell ref="D75:E75"/>
    <mergeCell ref="D76:E76"/>
    <mergeCell ref="A2:G2"/>
    <mergeCell ref="B6:E6"/>
    <mergeCell ref="B43:E43"/>
    <mergeCell ref="B62:E62"/>
    <mergeCell ref="B34:E34"/>
    <mergeCell ref="B72:C72"/>
    <mergeCell ref="E73:F73"/>
  </mergeCells>
  <printOptions/>
  <pageMargins left="0.511811024" right="0.511811024" top="0.787401575" bottom="0.787401575" header="0.31496062" footer="0.31496062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G22"/>
  <sheetViews>
    <sheetView zoomScalePageLayoutView="0" workbookViewId="0" topLeftCell="A1">
      <selection activeCell="F18" sqref="F16:F18"/>
    </sheetView>
  </sheetViews>
  <sheetFormatPr defaultColWidth="9.140625" defaultRowHeight="12.75"/>
  <cols>
    <col min="1" max="2" width="9.140625" style="2" customWidth="1"/>
    <col min="3" max="3" width="38.57421875" style="2" customWidth="1"/>
    <col min="4" max="4" width="15.7109375" style="1" customWidth="1"/>
    <col min="5" max="5" width="9.140625" style="6" customWidth="1"/>
    <col min="6" max="6" width="12.7109375" style="6" customWidth="1"/>
    <col min="7" max="7" width="12.57421875" style="1" bestFit="1" customWidth="1"/>
    <col min="8" max="12" width="9.140625" style="4" customWidth="1"/>
    <col min="13" max="16384" width="9.140625" style="2" customWidth="1"/>
  </cols>
  <sheetData>
    <row r="1" spans="1:7" ht="12.75" customHeight="1">
      <c r="A1" s="170" t="s">
        <v>9</v>
      </c>
      <c r="B1" s="171"/>
      <c r="C1" s="171"/>
      <c r="D1" s="171"/>
      <c r="E1" s="171"/>
      <c r="F1" s="171"/>
      <c r="G1" s="172"/>
    </row>
    <row r="2" spans="1:7" ht="11.25">
      <c r="A2" s="16" t="s">
        <v>12</v>
      </c>
      <c r="B2" s="14" t="s">
        <v>13</v>
      </c>
      <c r="C2" s="11" t="s">
        <v>6</v>
      </c>
      <c r="D2" s="12" t="s">
        <v>14</v>
      </c>
      <c r="E2" s="13" t="s">
        <v>15</v>
      </c>
      <c r="F2" s="13" t="s">
        <v>7</v>
      </c>
      <c r="G2" s="17" t="s">
        <v>8</v>
      </c>
    </row>
    <row r="3" spans="1:7" ht="22.5">
      <c r="A3" s="18">
        <v>90777</v>
      </c>
      <c r="B3" s="8" t="s">
        <v>2</v>
      </c>
      <c r="C3" s="28" t="s">
        <v>17</v>
      </c>
      <c r="D3" s="9">
        <v>22</v>
      </c>
      <c r="E3" s="10">
        <v>81.18</v>
      </c>
      <c r="F3" s="10">
        <v>6</v>
      </c>
      <c r="G3" s="19">
        <f>PRODUCT(D3:F3)</f>
        <v>10715.76</v>
      </c>
    </row>
    <row r="4" spans="1:7" ht="11.25">
      <c r="A4" s="18"/>
      <c r="B4" s="8"/>
      <c r="C4" s="8"/>
      <c r="D4" s="9"/>
      <c r="E4" s="10"/>
      <c r="F4" s="10"/>
      <c r="G4" s="19"/>
    </row>
    <row r="5" spans="1:7" ht="11.25">
      <c r="A5" s="5"/>
      <c r="B5" s="3"/>
      <c r="C5" s="3"/>
      <c r="F5" s="10" t="s">
        <v>4</v>
      </c>
      <c r="G5" s="19">
        <f>SUM(G3:G4)</f>
        <v>10715.76</v>
      </c>
    </row>
    <row r="6" spans="1:7" ht="12" thickBot="1">
      <c r="A6" s="20"/>
      <c r="B6" s="21"/>
      <c r="C6" s="21" t="s">
        <v>10</v>
      </c>
      <c r="D6" s="22"/>
      <c r="E6" s="23"/>
      <c r="F6" s="23"/>
      <c r="G6" s="24"/>
    </row>
    <row r="9" spans="1:7" ht="14.25">
      <c r="A9" s="173" t="s">
        <v>16</v>
      </c>
      <c r="B9" s="173"/>
      <c r="C9" s="173"/>
      <c r="D9" s="173"/>
      <c r="E9" s="173"/>
      <c r="F9" s="173"/>
      <c r="G9" s="174"/>
    </row>
    <row r="10" spans="1:7" ht="11.25">
      <c r="A10" s="14" t="s">
        <v>12</v>
      </c>
      <c r="B10" s="14" t="s">
        <v>13</v>
      </c>
      <c r="C10" s="11" t="s">
        <v>6</v>
      </c>
      <c r="D10" s="12" t="s">
        <v>14</v>
      </c>
      <c r="E10" s="13" t="s">
        <v>15</v>
      </c>
      <c r="F10" s="13" t="s">
        <v>7</v>
      </c>
      <c r="G10" s="12" t="s">
        <v>8</v>
      </c>
    </row>
    <row r="11" spans="1:7" ht="11.25">
      <c r="A11" s="25"/>
      <c r="B11" s="25"/>
      <c r="C11" s="25"/>
      <c r="D11" s="26"/>
      <c r="E11" s="27"/>
      <c r="F11" s="27"/>
      <c r="G11" s="15">
        <v>0</v>
      </c>
    </row>
    <row r="12" spans="1:7" ht="11.25">
      <c r="A12" s="25"/>
      <c r="B12" s="25"/>
      <c r="C12" s="25"/>
      <c r="D12" s="26"/>
      <c r="E12" s="27"/>
      <c r="F12" s="27"/>
      <c r="G12" s="15">
        <v>0</v>
      </c>
    </row>
    <row r="13" spans="1:7" ht="11.25">
      <c r="A13" s="25"/>
      <c r="B13" s="25"/>
      <c r="C13" s="25"/>
      <c r="D13" s="26"/>
      <c r="E13" s="27"/>
      <c r="F13" s="27"/>
      <c r="G13" s="15">
        <f aca="true" t="shared" si="0" ref="G13:G20">D13*E13*F13</f>
        <v>0</v>
      </c>
    </row>
    <row r="14" spans="1:7" ht="11.25">
      <c r="A14" s="25"/>
      <c r="B14" s="25"/>
      <c r="C14" s="25"/>
      <c r="D14" s="26"/>
      <c r="E14" s="27"/>
      <c r="F14" s="27"/>
      <c r="G14" s="15">
        <f t="shared" si="0"/>
        <v>0</v>
      </c>
    </row>
    <row r="15" spans="1:7" ht="11.25">
      <c r="A15" s="25"/>
      <c r="B15" s="25"/>
      <c r="C15" s="25"/>
      <c r="D15" s="26"/>
      <c r="E15" s="27"/>
      <c r="F15" s="27"/>
      <c r="G15" s="15">
        <f t="shared" si="0"/>
        <v>0</v>
      </c>
    </row>
    <row r="16" spans="1:7" ht="11.25">
      <c r="A16" s="25"/>
      <c r="B16" s="25"/>
      <c r="C16" s="25"/>
      <c r="D16" s="26"/>
      <c r="E16" s="27"/>
      <c r="F16" s="27"/>
      <c r="G16" s="15">
        <f t="shared" si="0"/>
        <v>0</v>
      </c>
    </row>
    <row r="17" spans="1:7" ht="11.25">
      <c r="A17" s="25"/>
      <c r="B17" s="25"/>
      <c r="C17" s="25"/>
      <c r="D17" s="26"/>
      <c r="E17" s="27"/>
      <c r="F17" s="27"/>
      <c r="G17" s="15">
        <f t="shared" si="0"/>
        <v>0</v>
      </c>
    </row>
    <row r="18" spans="1:7" ht="11.25">
      <c r="A18" s="25"/>
      <c r="B18" s="25"/>
      <c r="C18" s="25"/>
      <c r="D18" s="26"/>
      <c r="E18" s="27"/>
      <c r="F18" s="27"/>
      <c r="G18" s="15">
        <f t="shared" si="0"/>
        <v>0</v>
      </c>
    </row>
    <row r="19" spans="1:7" ht="11.25">
      <c r="A19" s="25"/>
      <c r="B19" s="25"/>
      <c r="C19" s="25"/>
      <c r="D19" s="26"/>
      <c r="E19" s="27"/>
      <c r="F19" s="27"/>
      <c r="G19" s="15">
        <f t="shared" si="0"/>
        <v>0</v>
      </c>
    </row>
    <row r="20" spans="1:7" ht="11.25">
      <c r="A20" s="25"/>
      <c r="B20" s="25"/>
      <c r="C20" s="25"/>
      <c r="D20" s="26"/>
      <c r="E20" s="27"/>
      <c r="F20" s="27"/>
      <c r="G20" s="15">
        <f t="shared" si="0"/>
        <v>0</v>
      </c>
    </row>
    <row r="21" spans="1:7" ht="11.25">
      <c r="A21" s="3"/>
      <c r="B21" s="3"/>
      <c r="C21" s="3"/>
      <c r="F21" s="10" t="s">
        <v>4</v>
      </c>
      <c r="G21" s="15">
        <f>SUM(G11:G20)</f>
        <v>0</v>
      </c>
    </row>
    <row r="22" ht="11.25">
      <c r="C22" s="7" t="s">
        <v>11</v>
      </c>
    </row>
    <row r="24" ht="12"/>
    <row r="25" ht="12"/>
  </sheetData>
  <sheetProtection password="C8C6" sheet="1" objects="1" scenarios="1" selectLockedCells="1"/>
  <mergeCells count="2">
    <mergeCell ref="A1:G1"/>
    <mergeCell ref="A9:G9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9"/>
  <sheetViews>
    <sheetView zoomScalePageLayoutView="0" workbookViewId="0" topLeftCell="A7">
      <selection activeCell="M22" sqref="M22"/>
    </sheetView>
  </sheetViews>
  <sheetFormatPr defaultColWidth="9.140625" defaultRowHeight="12.75"/>
  <cols>
    <col min="1" max="1" width="6.00390625" style="0" customWidth="1"/>
    <col min="2" max="2" width="8.421875" style="0" customWidth="1"/>
    <col min="3" max="3" width="50.8515625" style="87" customWidth="1"/>
    <col min="4" max="4" width="8.28125" style="0" customWidth="1"/>
    <col min="5" max="5" width="13.00390625" style="0" customWidth="1"/>
    <col min="6" max="8" width="12.28125" style="0" customWidth="1"/>
    <col min="9" max="9" width="0" style="0" hidden="1" customWidth="1"/>
    <col min="10" max="10" width="13.140625" style="0" hidden="1" customWidth="1"/>
    <col min="11" max="11" width="11.7109375" style="0" bestFit="1" customWidth="1"/>
    <col min="12" max="12" width="12.28125" style="0" customWidth="1"/>
    <col min="13" max="13" width="9.57421875" style="0" bestFit="1" customWidth="1"/>
    <col min="15" max="15" width="9.57421875" style="0" bestFit="1" customWidth="1"/>
    <col min="17" max="17" width="9.57421875" style="0" bestFit="1" customWidth="1"/>
  </cols>
  <sheetData>
    <row r="1" spans="1:13" ht="69.75" customHeight="1">
      <c r="A1" s="188"/>
      <c r="B1" s="189"/>
      <c r="C1" s="190"/>
      <c r="D1" s="190"/>
      <c r="E1" s="190"/>
      <c r="F1" s="190"/>
      <c r="G1" s="190"/>
      <c r="H1" s="191"/>
      <c r="L1" s="36"/>
      <c r="M1" s="36"/>
    </row>
    <row r="2" spans="1:13" ht="3.75" customHeight="1" thickBot="1">
      <c r="A2" s="192"/>
      <c r="B2" s="193"/>
      <c r="C2" s="193"/>
      <c r="D2" s="193"/>
      <c r="E2" s="193"/>
      <c r="F2" s="193"/>
      <c r="G2" s="193"/>
      <c r="H2" s="194"/>
      <c r="L2" s="36"/>
      <c r="M2" s="36"/>
    </row>
    <row r="3" spans="1:13" ht="17.25" customHeight="1" thickBot="1">
      <c r="A3" s="195" t="s">
        <v>35</v>
      </c>
      <c r="B3" s="196"/>
      <c r="C3" s="196"/>
      <c r="D3" s="196"/>
      <c r="E3" s="196"/>
      <c r="F3" s="196"/>
      <c r="G3" s="196"/>
      <c r="H3" s="197"/>
      <c r="L3" s="36"/>
      <c r="M3" s="36"/>
    </row>
    <row r="4" spans="1:13" ht="3.75" customHeight="1" thickBot="1">
      <c r="A4" s="51"/>
      <c r="B4" s="52"/>
      <c r="C4" s="52"/>
      <c r="D4" s="52"/>
      <c r="E4" s="52"/>
      <c r="F4" s="52"/>
      <c r="G4" s="52"/>
      <c r="H4" s="53"/>
      <c r="L4" s="54"/>
      <c r="M4" s="36"/>
    </row>
    <row r="5" spans="1:13" ht="18" customHeight="1">
      <c r="A5" s="198" t="s">
        <v>64</v>
      </c>
      <c r="B5" s="199"/>
      <c r="C5" s="199"/>
      <c r="D5" s="200"/>
      <c r="E5" s="201" t="s">
        <v>67</v>
      </c>
      <c r="F5" s="202"/>
      <c r="G5" s="202"/>
      <c r="H5" s="203"/>
      <c r="L5" s="36"/>
      <c r="M5" s="36"/>
    </row>
    <row r="6" spans="1:13" ht="20.25" customHeight="1">
      <c r="A6" s="204" t="s">
        <v>36</v>
      </c>
      <c r="B6" s="205"/>
      <c r="C6" s="205"/>
      <c r="D6" s="206"/>
      <c r="E6" s="207" t="s">
        <v>37</v>
      </c>
      <c r="F6" s="208"/>
      <c r="G6" s="208"/>
      <c r="H6" s="209"/>
      <c r="L6" s="36"/>
      <c r="M6" s="36"/>
    </row>
    <row r="7" spans="1:13" ht="27" customHeight="1">
      <c r="A7" s="204" t="s">
        <v>65</v>
      </c>
      <c r="B7" s="205"/>
      <c r="C7" s="205"/>
      <c r="D7" s="206"/>
      <c r="E7" s="210" t="s">
        <v>38</v>
      </c>
      <c r="F7" s="212" t="s">
        <v>39</v>
      </c>
      <c r="G7" s="55" t="s">
        <v>40</v>
      </c>
      <c r="H7" s="56" t="s">
        <v>41</v>
      </c>
      <c r="L7" s="184"/>
      <c r="M7" s="36"/>
    </row>
    <row r="8" spans="1:13" ht="17.25" customHeight="1" thickBot="1">
      <c r="A8" s="185" t="s">
        <v>66</v>
      </c>
      <c r="B8" s="186"/>
      <c r="C8" s="186"/>
      <c r="D8" s="187"/>
      <c r="E8" s="211"/>
      <c r="F8" s="213"/>
      <c r="G8" s="57" t="s">
        <v>42</v>
      </c>
      <c r="H8" s="58">
        <v>0.2247</v>
      </c>
      <c r="L8" s="184"/>
      <c r="M8" s="36"/>
    </row>
    <row r="9" spans="1:13" ht="3.75" customHeight="1" thickBot="1">
      <c r="A9" s="175"/>
      <c r="B9" s="176"/>
      <c r="C9" s="176"/>
      <c r="D9" s="176"/>
      <c r="E9" s="176"/>
      <c r="F9" s="176"/>
      <c r="G9" s="176"/>
      <c r="H9" s="177"/>
      <c r="L9" s="36"/>
      <c r="M9" s="36"/>
    </row>
    <row r="10" spans="1:18" ht="39.75" thickBot="1">
      <c r="A10" s="59" t="s">
        <v>0</v>
      </c>
      <c r="B10" s="60" t="s">
        <v>1</v>
      </c>
      <c r="C10" s="60" t="s">
        <v>3</v>
      </c>
      <c r="D10" s="60" t="s">
        <v>43</v>
      </c>
      <c r="E10" s="60" t="s">
        <v>44</v>
      </c>
      <c r="F10" s="61" t="s">
        <v>45</v>
      </c>
      <c r="G10" s="61" t="s">
        <v>46</v>
      </c>
      <c r="H10" s="62" t="s">
        <v>47</v>
      </c>
      <c r="K10" s="89"/>
      <c r="L10" s="63"/>
      <c r="M10" s="90"/>
      <c r="N10" s="88"/>
      <c r="O10" s="88"/>
      <c r="P10" s="89"/>
      <c r="Q10" s="89"/>
      <c r="R10" s="89"/>
    </row>
    <row r="11" spans="1:13" s="71" customFormat="1" ht="16.5" customHeight="1">
      <c r="A11" s="64">
        <v>1</v>
      </c>
      <c r="B11" s="65"/>
      <c r="C11" s="66" t="s">
        <v>5</v>
      </c>
      <c r="D11" s="67"/>
      <c r="E11" s="68"/>
      <c r="F11" s="68"/>
      <c r="G11" s="69" t="s">
        <v>48</v>
      </c>
      <c r="H11" s="70">
        <f>SUM(H12:H18)</f>
        <v>160884.22</v>
      </c>
      <c r="K11" s="74"/>
      <c r="L11" s="72"/>
      <c r="M11" s="73"/>
    </row>
    <row r="12" spans="1:13" s="40" customFormat="1" ht="12.75">
      <c r="A12" s="75" t="s">
        <v>68</v>
      </c>
      <c r="B12" s="76" t="s">
        <v>76</v>
      </c>
      <c r="C12" s="77" t="s">
        <v>77</v>
      </c>
      <c r="D12" s="79" t="s">
        <v>18</v>
      </c>
      <c r="E12" s="68">
        <v>658.96</v>
      </c>
      <c r="F12" s="78">
        <v>82.84</v>
      </c>
      <c r="G12" s="68">
        <v>101.45</v>
      </c>
      <c r="H12" s="99">
        <f>E12*G12</f>
        <v>66851.49</v>
      </c>
      <c r="K12" s="74"/>
      <c r="L12" s="72">
        <f>F12*1.2247</f>
        <v>101.45</v>
      </c>
      <c r="M12" s="73"/>
    </row>
    <row r="13" spans="1:13" s="40" customFormat="1" ht="40.5">
      <c r="A13" s="75" t="s">
        <v>69</v>
      </c>
      <c r="B13" s="76">
        <v>94207</v>
      </c>
      <c r="C13" s="77" t="s">
        <v>29</v>
      </c>
      <c r="D13" s="79" t="s">
        <v>18</v>
      </c>
      <c r="E13" s="68">
        <v>658.96</v>
      </c>
      <c r="F13" s="78">
        <v>43.19</v>
      </c>
      <c r="G13" s="68">
        <v>52.89</v>
      </c>
      <c r="H13" s="99">
        <f>E13*G13</f>
        <v>34852.39</v>
      </c>
      <c r="K13" s="74"/>
      <c r="L13" s="72">
        <f>F13*1.2247</f>
        <v>52.89</v>
      </c>
      <c r="M13" s="73"/>
    </row>
    <row r="14" spans="1:13" s="100" customFormat="1" ht="34.5" customHeight="1">
      <c r="A14" s="75" t="s">
        <v>70</v>
      </c>
      <c r="B14" s="105" t="s">
        <v>49</v>
      </c>
      <c r="C14" s="103" t="s">
        <v>30</v>
      </c>
      <c r="D14" s="106" t="s">
        <v>22</v>
      </c>
      <c r="E14" s="104">
        <f>'MEMÓRIA DE CÁLCULO'!C32</f>
        <v>207.65</v>
      </c>
      <c r="F14" s="107">
        <v>102.09</v>
      </c>
      <c r="G14" s="104">
        <v>125.03</v>
      </c>
      <c r="H14" s="99">
        <f>E14*G14</f>
        <v>25962.48</v>
      </c>
      <c r="K14" s="101"/>
      <c r="L14" s="72">
        <f>F14*1.2247</f>
        <v>125.03</v>
      </c>
      <c r="M14" s="102"/>
    </row>
    <row r="15" spans="1:13" s="100" customFormat="1" ht="20.25">
      <c r="A15" s="75" t="s">
        <v>71</v>
      </c>
      <c r="B15" s="123" t="s">
        <v>62</v>
      </c>
      <c r="C15" s="124" t="s">
        <v>63</v>
      </c>
      <c r="D15" s="122" t="s">
        <v>22</v>
      </c>
      <c r="E15" s="97">
        <f>'MEMÓRIA DE CÁLCULO'!F34</f>
        <v>41.9</v>
      </c>
      <c r="F15" s="98">
        <v>59.27</v>
      </c>
      <c r="G15" s="97">
        <v>72.59</v>
      </c>
      <c r="H15" s="99">
        <f>E15*G15</f>
        <v>3041.52</v>
      </c>
      <c r="K15" s="101"/>
      <c r="L15" s="72">
        <f>F15*1.2247</f>
        <v>72.59</v>
      </c>
      <c r="M15" s="102"/>
    </row>
    <row r="16" spans="1:13" s="100" customFormat="1" ht="20.25">
      <c r="A16" s="75" t="s">
        <v>72</v>
      </c>
      <c r="B16" s="94" t="s">
        <v>75</v>
      </c>
      <c r="C16" s="95" t="s">
        <v>78</v>
      </c>
      <c r="D16" s="96" t="s">
        <v>22</v>
      </c>
      <c r="E16" s="97">
        <f>'MEMÓRIA DE CÁLCULO'!C51</f>
        <v>65.8</v>
      </c>
      <c r="F16" s="98">
        <v>100.03</v>
      </c>
      <c r="G16" s="97">
        <v>122.51</v>
      </c>
      <c r="H16" s="99">
        <f>E16*G16</f>
        <v>8061.16</v>
      </c>
      <c r="K16" s="101"/>
      <c r="L16" s="72">
        <f>F16*1.2247</f>
        <v>122.51</v>
      </c>
      <c r="M16" s="102"/>
    </row>
    <row r="17" spans="1:13" s="40" customFormat="1" ht="34.5" customHeight="1">
      <c r="A17" s="75" t="s">
        <v>73</v>
      </c>
      <c r="B17" s="94" t="s">
        <v>55</v>
      </c>
      <c r="C17" s="95" t="s">
        <v>56</v>
      </c>
      <c r="D17" s="96" t="s">
        <v>22</v>
      </c>
      <c r="E17" s="97">
        <v>190.9</v>
      </c>
      <c r="F17" s="98">
        <v>61.56</v>
      </c>
      <c r="G17" s="97">
        <v>75.39</v>
      </c>
      <c r="H17" s="99">
        <f>E17*G17</f>
        <v>14391.95</v>
      </c>
      <c r="K17" s="74" t="s">
        <v>57</v>
      </c>
      <c r="L17" s="72">
        <f>F17*1.2247</f>
        <v>75.39</v>
      </c>
      <c r="M17" s="73"/>
    </row>
    <row r="18" spans="1:13" s="40" customFormat="1" ht="25.5" customHeight="1" thickBot="1">
      <c r="A18" s="75" t="s">
        <v>74</v>
      </c>
      <c r="B18" s="94" t="s">
        <v>60</v>
      </c>
      <c r="C18" s="95" t="s">
        <v>61</v>
      </c>
      <c r="D18" s="96" t="s">
        <v>22</v>
      </c>
      <c r="E18" s="97">
        <f>'MEMÓRIA DE CÁLCULO'!F62</f>
        <v>81.4</v>
      </c>
      <c r="F18" s="98">
        <v>77.47</v>
      </c>
      <c r="G18" s="97">
        <v>94.88</v>
      </c>
      <c r="H18" s="99">
        <f>E18*G18</f>
        <v>7723.23</v>
      </c>
      <c r="K18" s="74"/>
      <c r="L18" s="72">
        <f>F18*1.2247</f>
        <v>94.88</v>
      </c>
      <c r="M18" s="73"/>
    </row>
    <row r="19" spans="1:13" ht="15.75" customHeight="1" thickBot="1">
      <c r="A19" s="178" t="s">
        <v>50</v>
      </c>
      <c r="B19" s="179"/>
      <c r="C19" s="179"/>
      <c r="D19" s="179"/>
      <c r="E19" s="179"/>
      <c r="F19" s="179"/>
      <c r="G19" s="180"/>
      <c r="H19" s="80">
        <f>H11</f>
        <v>160884.22</v>
      </c>
      <c r="J19" s="81">
        <v>114842.08</v>
      </c>
      <c r="K19" s="82"/>
      <c r="L19" s="36"/>
      <c r="M19" s="36"/>
    </row>
    <row r="20" spans="1:11" ht="14.25" customHeight="1" hidden="1">
      <c r="A20" s="181" t="s">
        <v>51</v>
      </c>
      <c r="B20" s="182"/>
      <c r="C20" s="182"/>
      <c r="D20" s="182"/>
      <c r="E20" s="182"/>
      <c r="F20" s="182"/>
      <c r="G20" s="183"/>
      <c r="H20" s="83">
        <v>114842.08</v>
      </c>
      <c r="J20" s="81">
        <f>J19-H19</f>
        <v>-46042.14</v>
      </c>
      <c r="K20" s="82">
        <f aca="true" t="shared" si="0" ref="K20:K29">F20*1.2247</f>
        <v>0</v>
      </c>
    </row>
    <row r="21" spans="1:12" ht="11.25" customHeight="1">
      <c r="A21" s="84"/>
      <c r="B21" s="84"/>
      <c r="C21" s="84"/>
      <c r="D21" s="84"/>
      <c r="E21" s="84"/>
      <c r="F21" s="84"/>
      <c r="G21" s="84"/>
      <c r="H21" s="84"/>
      <c r="K21" s="82">
        <f t="shared" si="0"/>
        <v>0</v>
      </c>
      <c r="L21" s="84"/>
    </row>
    <row r="22" spans="1:12" ht="11.25" customHeight="1">
      <c r="A22" s="84"/>
      <c r="B22" s="84"/>
      <c r="C22" s="84"/>
      <c r="D22" s="84"/>
      <c r="E22" s="84"/>
      <c r="F22" s="84"/>
      <c r="G22" s="84"/>
      <c r="H22" s="84"/>
      <c r="K22" s="82">
        <f t="shared" si="0"/>
        <v>0</v>
      </c>
      <c r="L22" s="84"/>
    </row>
    <row r="23" spans="1:11" ht="11.25" customHeight="1">
      <c r="A23" s="84"/>
      <c r="B23" s="158"/>
      <c r="C23" s="158"/>
      <c r="D23" s="158"/>
      <c r="E23" s="158"/>
      <c r="F23" s="84"/>
      <c r="G23" s="119"/>
      <c r="H23" s="84"/>
      <c r="K23" s="82">
        <f t="shared" si="0"/>
        <v>0</v>
      </c>
    </row>
    <row r="24" spans="1:11" ht="12.75">
      <c r="A24" s="85"/>
      <c r="B24" s="132"/>
      <c r="C24" s="152"/>
      <c r="D24" s="85"/>
      <c r="E24" s="160"/>
      <c r="F24" s="160"/>
      <c r="G24" s="121"/>
      <c r="H24" s="85"/>
      <c r="K24" s="82">
        <f t="shared" si="0"/>
        <v>0</v>
      </c>
    </row>
    <row r="25" spans="1:12" ht="12.75">
      <c r="A25" s="40"/>
      <c r="B25" s="40"/>
      <c r="C25" s="86"/>
      <c r="D25" s="73"/>
      <c r="E25" s="40"/>
      <c r="F25" s="40"/>
      <c r="G25" s="40"/>
      <c r="H25" s="40"/>
      <c r="K25" s="82">
        <f t="shared" si="0"/>
        <v>0</v>
      </c>
      <c r="L25" s="40"/>
    </row>
    <row r="26" spans="1:12" ht="12.75">
      <c r="A26" s="40"/>
      <c r="B26" s="121"/>
      <c r="C26" s="120" t="s">
        <v>52</v>
      </c>
      <c r="D26" s="154"/>
      <c r="E26" s="159" t="s">
        <v>96</v>
      </c>
      <c r="F26" s="159"/>
      <c r="G26" s="159"/>
      <c r="H26" s="40"/>
      <c r="K26" s="82">
        <f t="shared" si="0"/>
        <v>0</v>
      </c>
      <c r="L26" s="40"/>
    </row>
    <row r="27" spans="1:11" ht="11.25" customHeight="1">
      <c r="A27" s="84"/>
      <c r="B27" s="121"/>
      <c r="C27" s="121" t="s">
        <v>98</v>
      </c>
      <c r="D27" s="85"/>
      <c r="E27" s="160" t="s">
        <v>97</v>
      </c>
      <c r="F27" s="160"/>
      <c r="G27" s="160"/>
      <c r="H27" s="84"/>
      <c r="K27" s="82">
        <f t="shared" si="0"/>
        <v>0</v>
      </c>
    </row>
    <row r="28" spans="1:11" ht="12.75">
      <c r="A28" s="85"/>
      <c r="B28" s="160"/>
      <c r="C28" s="160"/>
      <c r="D28" s="85"/>
      <c r="E28" s="160"/>
      <c r="F28" s="160"/>
      <c r="G28" s="121"/>
      <c r="H28" s="85"/>
      <c r="K28" s="82">
        <f t="shared" si="0"/>
        <v>0</v>
      </c>
    </row>
    <row r="29" ht="12" customHeight="1">
      <c r="K29" s="82">
        <f t="shared" si="0"/>
        <v>0</v>
      </c>
    </row>
    <row r="30" ht="11.25" customHeight="1"/>
    <row r="31" ht="12" customHeight="1"/>
    <row r="32" ht="13.5" customHeight="1"/>
    <row r="33" ht="4.5" customHeight="1"/>
  </sheetData>
  <sheetProtection/>
  <mergeCells count="23">
    <mergeCell ref="L7:L8"/>
    <mergeCell ref="A8:D8"/>
    <mergeCell ref="A1:B1"/>
    <mergeCell ref="C1:H1"/>
    <mergeCell ref="A2:H2"/>
    <mergeCell ref="A3:H3"/>
    <mergeCell ref="A5:D5"/>
    <mergeCell ref="E5:H5"/>
    <mergeCell ref="A6:D6"/>
    <mergeCell ref="E6:H6"/>
    <mergeCell ref="A7:D7"/>
    <mergeCell ref="E7:E8"/>
    <mergeCell ref="F7:F8"/>
    <mergeCell ref="E27:G27"/>
    <mergeCell ref="B28:C28"/>
    <mergeCell ref="E28:F28"/>
    <mergeCell ref="A9:H9"/>
    <mergeCell ref="A19:G19"/>
    <mergeCell ref="A20:G20"/>
    <mergeCell ref="B23:C23"/>
    <mergeCell ref="E24:F24"/>
    <mergeCell ref="D23:E23"/>
    <mergeCell ref="E26:G26"/>
  </mergeCells>
  <printOptions horizontalCentered="1"/>
  <pageMargins left="0.5118110236220472" right="0.5118110236220472" top="0.7874015748031497" bottom="0.7874015748031497" header="0.31496062992125984" footer="0.31496062992125984"/>
  <pageSetup horizontalDpi="300" verticalDpi="3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L27"/>
  <sheetViews>
    <sheetView showGridLines="0" showZeros="0" view="pageBreakPreview" zoomScaleNormal="75" zoomScaleSheetLayoutView="100" zoomScalePageLayoutView="0" workbookViewId="0" topLeftCell="A2">
      <selection activeCell="B21" sqref="B21:C21"/>
    </sheetView>
  </sheetViews>
  <sheetFormatPr defaultColWidth="9.140625" defaultRowHeight="12.75"/>
  <cols>
    <col min="1" max="1" width="10.57421875" style="132" customWidth="1"/>
    <col min="2" max="2" width="51.00390625" style="132" customWidth="1"/>
    <col min="3" max="4" width="18.7109375" style="152" customWidth="1"/>
    <col min="5" max="6" width="18.7109375" style="132" customWidth="1"/>
    <col min="7" max="9" width="10.7109375" style="132" customWidth="1"/>
    <col min="10" max="251" width="9.140625" style="132" customWidth="1"/>
    <col min="252" max="252" width="10.57421875" style="132" customWidth="1"/>
    <col min="253" max="253" width="51.00390625" style="132" customWidth="1"/>
    <col min="254" max="254" width="14.421875" style="132" customWidth="1"/>
    <col min="255" max="255" width="14.00390625" style="132" bestFit="1" customWidth="1"/>
    <col min="256" max="16384" width="12.421875" style="132" bestFit="1" customWidth="1"/>
  </cols>
  <sheetData>
    <row r="1" spans="1:9" ht="69.75" customHeight="1" hidden="1">
      <c r="A1" s="224"/>
      <c r="B1" s="225"/>
      <c r="C1" s="225"/>
      <c r="D1" s="225"/>
      <c r="E1" s="225"/>
      <c r="F1" s="225"/>
      <c r="G1" s="90"/>
      <c r="H1" s="90"/>
      <c r="I1" s="90"/>
    </row>
    <row r="2" spans="1:8" ht="69.75" customHeight="1">
      <c r="A2" s="188"/>
      <c r="B2" s="189"/>
      <c r="C2" s="189"/>
      <c r="D2" s="189"/>
      <c r="E2" s="189"/>
      <c r="F2" s="214"/>
      <c r="G2" s="36"/>
      <c r="H2" s="36"/>
    </row>
    <row r="3" spans="1:9" ht="18" customHeight="1">
      <c r="A3" s="226" t="s">
        <v>80</v>
      </c>
      <c r="B3" s="227"/>
      <c r="C3" s="227"/>
      <c r="D3" s="227"/>
      <c r="E3" s="227"/>
      <c r="F3" s="228"/>
      <c r="G3" s="131"/>
      <c r="H3" s="131"/>
      <c r="I3" s="131"/>
    </row>
    <row r="4" spans="1:9" ht="15.75" customHeight="1">
      <c r="A4" s="229" t="s">
        <v>101</v>
      </c>
      <c r="B4" s="230"/>
      <c r="C4" s="215" t="s">
        <v>100</v>
      </c>
      <c r="D4" s="215"/>
      <c r="E4" s="216" t="s">
        <v>99</v>
      </c>
      <c r="F4" s="217"/>
      <c r="G4" s="131"/>
      <c r="H4" s="131"/>
      <c r="I4" s="131"/>
    </row>
    <row r="5" spans="1:9" ht="10.5" customHeight="1">
      <c r="A5" s="229"/>
      <c r="B5" s="230"/>
      <c r="C5" s="215"/>
      <c r="D5" s="215"/>
      <c r="E5" s="216"/>
      <c r="F5" s="217"/>
      <c r="G5" s="131"/>
      <c r="H5" s="131"/>
      <c r="I5" s="131"/>
    </row>
    <row r="6" spans="1:9" ht="28.5" customHeight="1">
      <c r="A6" s="133" t="s">
        <v>0</v>
      </c>
      <c r="B6" s="134" t="s">
        <v>81</v>
      </c>
      <c r="C6" s="135" t="s">
        <v>82</v>
      </c>
      <c r="D6" s="135" t="s">
        <v>83</v>
      </c>
      <c r="E6" s="134" t="s">
        <v>84</v>
      </c>
      <c r="F6" s="153" t="s">
        <v>85</v>
      </c>
      <c r="G6" s="136"/>
      <c r="H6" s="136"/>
      <c r="I6" s="136"/>
    </row>
    <row r="7" spans="1:9" ht="14.25" customHeight="1">
      <c r="A7" s="222">
        <v>1</v>
      </c>
      <c r="B7" s="223" t="s">
        <v>5</v>
      </c>
      <c r="C7" s="137" t="s">
        <v>86</v>
      </c>
      <c r="D7" s="138">
        <v>1</v>
      </c>
      <c r="E7" s="138">
        <v>0.5</v>
      </c>
      <c r="F7" s="139">
        <v>0.5</v>
      </c>
      <c r="G7" s="140"/>
      <c r="H7" s="140"/>
      <c r="I7" s="140"/>
    </row>
    <row r="8" spans="1:9" ht="14.25" customHeight="1">
      <c r="A8" s="222"/>
      <c r="B8" s="223"/>
      <c r="C8" s="137" t="s">
        <v>87</v>
      </c>
      <c r="D8" s="141">
        <f>planilha!H19</f>
        <v>160884.22</v>
      </c>
      <c r="E8" s="141">
        <f>E7*D8</f>
        <v>80442.11</v>
      </c>
      <c r="F8" s="155">
        <f>F7*D8</f>
        <v>80442.11</v>
      </c>
      <c r="G8" s="142"/>
      <c r="H8" s="142"/>
      <c r="I8" s="142"/>
    </row>
    <row r="9" spans="1:9" ht="14.25" customHeight="1" hidden="1">
      <c r="A9" s="222">
        <v>2</v>
      </c>
      <c r="B9" s="143" t="s">
        <v>88</v>
      </c>
      <c r="C9" s="137"/>
      <c r="D9" s="138"/>
      <c r="E9" s="138"/>
      <c r="F9" s="139"/>
      <c r="G9" s="142"/>
      <c r="H9" s="142"/>
      <c r="I9" s="142"/>
    </row>
    <row r="10" spans="1:9" ht="14.25" customHeight="1" hidden="1">
      <c r="A10" s="222"/>
      <c r="B10" s="143" t="s">
        <v>89</v>
      </c>
      <c r="C10" s="137"/>
      <c r="D10" s="141"/>
      <c r="E10" s="141"/>
      <c r="F10" s="155"/>
      <c r="G10" s="142"/>
      <c r="H10" s="142"/>
      <c r="I10" s="142"/>
    </row>
    <row r="11" spans="1:9" ht="14.25" customHeight="1" hidden="1">
      <c r="A11" s="222">
        <v>3</v>
      </c>
      <c r="B11" s="144" t="s">
        <v>90</v>
      </c>
      <c r="C11" s="137"/>
      <c r="D11" s="138"/>
      <c r="E11" s="138"/>
      <c r="F11" s="139"/>
      <c r="G11" s="142"/>
      <c r="H11" s="142"/>
      <c r="I11" s="142"/>
    </row>
    <row r="12" spans="1:9" ht="14.25" customHeight="1" hidden="1">
      <c r="A12" s="222"/>
      <c r="B12" s="143" t="s">
        <v>91</v>
      </c>
      <c r="C12" s="137"/>
      <c r="D12" s="141"/>
      <c r="E12" s="141"/>
      <c r="F12" s="155"/>
      <c r="G12" s="142"/>
      <c r="H12" s="142"/>
      <c r="I12" s="142"/>
    </row>
    <row r="13" spans="1:9" ht="14.25" customHeight="1" hidden="1">
      <c r="A13" s="222">
        <v>4</v>
      </c>
      <c r="B13" s="143" t="s">
        <v>92</v>
      </c>
      <c r="C13" s="137"/>
      <c r="D13" s="138"/>
      <c r="E13" s="138"/>
      <c r="F13" s="139"/>
      <c r="G13" s="142"/>
      <c r="H13" s="142"/>
      <c r="I13" s="142"/>
    </row>
    <row r="14" spans="1:9" ht="14.25" customHeight="1" hidden="1">
      <c r="A14" s="222"/>
      <c r="B14" s="143" t="s">
        <v>93</v>
      </c>
      <c r="C14" s="137"/>
      <c r="D14" s="141"/>
      <c r="E14" s="141"/>
      <c r="F14" s="155"/>
      <c r="G14" s="142"/>
      <c r="H14" s="142"/>
      <c r="I14" s="142"/>
    </row>
    <row r="15" spans="1:9" ht="14.25" customHeight="1" hidden="1">
      <c r="A15" s="222">
        <v>5</v>
      </c>
      <c r="B15" s="143" t="s">
        <v>94</v>
      </c>
      <c r="C15" s="137"/>
      <c r="D15" s="138"/>
      <c r="E15" s="138"/>
      <c r="F15" s="139"/>
      <c r="G15" s="142"/>
      <c r="H15" s="142"/>
      <c r="I15" s="142"/>
    </row>
    <row r="16" spans="1:9" ht="14.25" customHeight="1" hidden="1">
      <c r="A16" s="222"/>
      <c r="B16" s="143" t="s">
        <v>95</v>
      </c>
      <c r="C16" s="137"/>
      <c r="D16" s="141"/>
      <c r="E16" s="141"/>
      <c r="F16" s="155"/>
      <c r="G16" s="142"/>
      <c r="H16" s="142"/>
      <c r="I16" s="142"/>
    </row>
    <row r="17" spans="1:9" ht="14.25" customHeight="1">
      <c r="A17" s="218" t="s">
        <v>4</v>
      </c>
      <c r="B17" s="219"/>
      <c r="C17" s="145" t="s">
        <v>86</v>
      </c>
      <c r="D17" s="146">
        <f>D7</f>
        <v>1</v>
      </c>
      <c r="E17" s="146">
        <f>E7</f>
        <v>0.5</v>
      </c>
      <c r="F17" s="147">
        <f>F7</f>
        <v>0.5</v>
      </c>
      <c r="G17" s="142"/>
      <c r="H17" s="148"/>
      <c r="I17" s="142"/>
    </row>
    <row r="18" spans="1:9" ht="13.5" customHeight="1" thickBot="1">
      <c r="A18" s="220"/>
      <c r="B18" s="221"/>
      <c r="C18" s="149" t="s">
        <v>87</v>
      </c>
      <c r="D18" s="150">
        <f>D8</f>
        <v>160884.22</v>
      </c>
      <c r="E18" s="150">
        <f>E8</f>
        <v>80442.11</v>
      </c>
      <c r="F18" s="151">
        <f>F8</f>
        <v>80442.11</v>
      </c>
      <c r="G18" s="142"/>
      <c r="H18" s="142"/>
      <c r="I18" s="142"/>
    </row>
    <row r="19" spans="1:12" ht="11.25" customHeight="1">
      <c r="A19" s="84"/>
      <c r="B19" s="84"/>
      <c r="C19" s="84"/>
      <c r="D19" s="84"/>
      <c r="E19" s="84"/>
      <c r="F19" s="84"/>
      <c r="G19" s="84"/>
      <c r="H19" s="84"/>
      <c r="K19" s="82">
        <f aca="true" t="shared" si="0" ref="K19:K26">F19*1.2247</f>
        <v>0</v>
      </c>
      <c r="L19" s="84"/>
    </row>
    <row r="20" spans="1:12" ht="11.25" customHeight="1">
      <c r="A20" s="84"/>
      <c r="B20" s="84"/>
      <c r="C20" s="84"/>
      <c r="D20" s="84"/>
      <c r="E20" s="84"/>
      <c r="F20" s="84"/>
      <c r="G20" s="84"/>
      <c r="H20" s="84"/>
      <c r="K20" s="82">
        <f t="shared" si="0"/>
        <v>0</v>
      </c>
      <c r="L20" s="84"/>
    </row>
    <row r="21" spans="1:11" ht="11.25" customHeight="1">
      <c r="A21" s="84"/>
      <c r="B21" s="158"/>
      <c r="C21" s="158"/>
      <c r="D21" s="158"/>
      <c r="E21" s="158"/>
      <c r="F21" s="84"/>
      <c r="G21" s="119"/>
      <c r="H21" s="84"/>
      <c r="K21" s="82">
        <f t="shared" si="0"/>
        <v>0</v>
      </c>
    </row>
    <row r="22" spans="1:11" ht="12.75">
      <c r="A22" s="85"/>
      <c r="D22" s="85"/>
      <c r="E22" s="160"/>
      <c r="F22" s="160"/>
      <c r="G22" s="121"/>
      <c r="H22" s="85"/>
      <c r="K22" s="82">
        <f t="shared" si="0"/>
        <v>0</v>
      </c>
    </row>
    <row r="23" spans="1:12" ht="12.75">
      <c r="A23" s="40"/>
      <c r="B23" s="40"/>
      <c r="C23" s="86"/>
      <c r="D23" s="40"/>
      <c r="E23" s="40"/>
      <c r="F23" s="40"/>
      <c r="G23" s="40"/>
      <c r="H23" s="40"/>
      <c r="K23" s="82">
        <f t="shared" si="0"/>
        <v>0</v>
      </c>
      <c r="L23" s="40"/>
    </row>
    <row r="24" spans="1:12" ht="12.75">
      <c r="A24" s="40"/>
      <c r="B24" s="120" t="s">
        <v>52</v>
      </c>
      <c r="C24" s="85"/>
      <c r="D24" s="159" t="s">
        <v>96</v>
      </c>
      <c r="E24" s="159"/>
      <c r="F24" s="40"/>
      <c r="G24" s="40"/>
      <c r="H24" s="40"/>
      <c r="K24" s="82">
        <f t="shared" si="0"/>
        <v>0</v>
      </c>
      <c r="L24" s="40"/>
    </row>
    <row r="25" spans="1:11" ht="11.25" customHeight="1">
      <c r="A25" s="84"/>
      <c r="B25" s="121" t="s">
        <v>98</v>
      </c>
      <c r="C25" s="84"/>
      <c r="D25" s="160" t="s">
        <v>97</v>
      </c>
      <c r="E25" s="160"/>
      <c r="F25" s="84"/>
      <c r="G25" s="119"/>
      <c r="H25" s="84"/>
      <c r="K25" s="82">
        <f t="shared" si="0"/>
        <v>0</v>
      </c>
    </row>
    <row r="26" spans="1:11" ht="12.75">
      <c r="A26" s="85"/>
      <c r="B26" s="160"/>
      <c r="C26" s="160"/>
      <c r="D26" s="85"/>
      <c r="E26" s="160"/>
      <c r="F26" s="160"/>
      <c r="G26" s="121"/>
      <c r="H26" s="85"/>
      <c r="K26" s="82">
        <f t="shared" si="0"/>
        <v>0</v>
      </c>
    </row>
    <row r="27" spans="7:9" ht="12.75">
      <c r="G27" s="142"/>
      <c r="H27" s="142"/>
      <c r="I27" s="142"/>
    </row>
  </sheetData>
  <sheetProtection/>
  <mergeCells count="20">
    <mergeCell ref="A1:F1"/>
    <mergeCell ref="A3:F3"/>
    <mergeCell ref="A4:B5"/>
    <mergeCell ref="A2:F2"/>
    <mergeCell ref="C4:D5"/>
    <mergeCell ref="E4:F5"/>
    <mergeCell ref="B21:C21"/>
    <mergeCell ref="A17:B18"/>
    <mergeCell ref="A7:A8"/>
    <mergeCell ref="B7:B8"/>
    <mergeCell ref="A9:A10"/>
    <mergeCell ref="A11:A12"/>
    <mergeCell ref="A13:A14"/>
    <mergeCell ref="A15:A16"/>
    <mergeCell ref="B26:C26"/>
    <mergeCell ref="E26:F26"/>
    <mergeCell ref="D21:E21"/>
    <mergeCell ref="D24:E24"/>
    <mergeCell ref="D25:E25"/>
    <mergeCell ref="E22:F22"/>
  </mergeCells>
  <printOptions horizontalCentered="1"/>
  <pageMargins left="0.1968503937007874" right="0.1968503937007874" top="1.0236220472440944" bottom="1.4173228346456692" header="0.31496062992125984" footer="0.31496062992125984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 Econômica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erikas</dc:creator>
  <cp:keywords/>
  <dc:description/>
  <cp:lastModifiedBy>Usuário do Windows</cp:lastModifiedBy>
  <cp:lastPrinted>2023-04-10T14:36:50Z</cp:lastPrinted>
  <dcterms:created xsi:type="dcterms:W3CDTF">1998-10-30T18:34:56Z</dcterms:created>
  <dcterms:modified xsi:type="dcterms:W3CDTF">2023-04-17T17:26:35Z</dcterms:modified>
  <cp:category/>
  <cp:version/>
  <cp:contentType/>
  <cp:contentStatus/>
</cp:coreProperties>
</file>