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65" windowWidth="20730" windowHeight="11160"/>
  </bookViews>
  <sheets>
    <sheet name="Planilha Orcamentaria" sheetId="5" r:id="rId1"/>
    <sheet name="Memoria de calculo 1" sheetId="11" r:id="rId2"/>
    <sheet name="Memoria de calculo 2" sheetId="9" r:id="rId3"/>
    <sheet name="CRONOGRAMA FISICO FINANCEIRO" sheetId="8" r:id="rId4"/>
    <sheet name="BDI" sheetId="10" r:id="rId5"/>
    <sheet name="Plan1" sheetId="12" r:id="rId6"/>
  </sheets>
  <definedNames>
    <definedName name="_xlnm.Print_Area" localSheetId="3">'CRONOGRAMA FISICO FINANCEIRO'!$A$1:$K$89</definedName>
    <definedName name="_xlnm.Print_Area" localSheetId="2">'Memoria de calculo 2'!$A$1:$E$289</definedName>
    <definedName name="_xlnm.Print_Area" localSheetId="0">'Planilha Orcamentaria'!$A$1:$H$326</definedName>
    <definedName name="_xlnm.Print_Titles" localSheetId="2">'Memoria de calculo 2'!$1:$1</definedName>
  </definedNames>
  <calcPr calcId="144525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5" l="1"/>
  <c r="K18" i="5"/>
  <c r="I16" i="5"/>
  <c r="E61" i="11" l="1"/>
  <c r="E60" i="11"/>
  <c r="G17" i="11"/>
  <c r="H19" i="11"/>
  <c r="F4" i="9"/>
  <c r="G58" i="11"/>
  <c r="G56" i="11"/>
  <c r="G50" i="11"/>
  <c r="G48" i="11"/>
  <c r="H16" i="11"/>
  <c r="C59" i="11" l="1"/>
  <c r="C55" i="11"/>
  <c r="C47" i="11"/>
  <c r="H21" i="11"/>
  <c r="G26" i="11"/>
  <c r="F26" i="11"/>
  <c r="G57" i="11"/>
  <c r="E57" i="11" s="1"/>
  <c r="L64" i="9" s="1"/>
  <c r="E58" i="11"/>
  <c r="L65" i="9" s="1"/>
  <c r="H28" i="11"/>
  <c r="F28" i="11" s="1"/>
  <c r="E59" i="11" s="1"/>
  <c r="L67" i="9" s="1"/>
  <c r="H26" i="11"/>
  <c r="H25" i="11"/>
  <c r="G25" i="11"/>
  <c r="E25" i="11" s="1"/>
  <c r="F29" i="11"/>
  <c r="H11" i="11"/>
  <c r="F25" i="11" l="1"/>
  <c r="E56" i="11"/>
  <c r="L63" i="9" s="1"/>
  <c r="E26" i="11"/>
  <c r="H12" i="11"/>
  <c r="H14" i="11"/>
  <c r="F24" i="11" l="1"/>
  <c r="E311" i="5" s="1"/>
  <c r="E281" i="9" l="1"/>
  <c r="F20" i="11"/>
  <c r="E40" i="9" s="1"/>
  <c r="F13" i="11"/>
  <c r="E23" i="9" s="1"/>
  <c r="E50" i="11"/>
  <c r="L33" i="9" s="1"/>
  <c r="E48" i="11"/>
  <c r="L31" i="9" s="1"/>
  <c r="G54" i="11"/>
  <c r="E54" i="11" s="1"/>
  <c r="G53" i="11"/>
  <c r="E53" i="11" s="1"/>
  <c r="G52" i="11"/>
  <c r="E52" i="11" s="1"/>
  <c r="H23" i="11"/>
  <c r="F23" i="11" s="1"/>
  <c r="E55" i="11" s="1"/>
  <c r="F21" i="11"/>
  <c r="H17" i="11"/>
  <c r="F17" i="11" s="1"/>
  <c r="E17" i="11"/>
  <c r="G44" i="11"/>
  <c r="G15" i="11"/>
  <c r="G16" i="11"/>
  <c r="G14" i="11"/>
  <c r="F19" i="11"/>
  <c r="C51" i="11" s="1"/>
  <c r="H15" i="11"/>
  <c r="F15" i="11" s="1"/>
  <c r="G10" i="11"/>
  <c r="E47" i="11"/>
  <c r="L19" i="9" s="1"/>
  <c r="G46" i="11"/>
  <c r="E46" i="11" s="1"/>
  <c r="L17" i="9" s="1"/>
  <c r="H10" i="11"/>
  <c r="F10" i="11" l="1"/>
  <c r="E45" i="11" s="1"/>
  <c r="F11" i="11"/>
  <c r="E44" i="11" s="1"/>
  <c r="F12" i="11"/>
  <c r="F14" i="11"/>
  <c r="F16" i="11"/>
  <c r="E51" i="11"/>
  <c r="L35" i="9" s="1"/>
  <c r="E274" i="9"/>
  <c r="L15" i="9" l="1"/>
  <c r="L16" i="9"/>
  <c r="E49" i="11"/>
  <c r="L32" i="9" s="1"/>
  <c r="E268" i="9"/>
  <c r="E273" i="9" s="1"/>
  <c r="E302" i="5" s="1"/>
  <c r="E280" i="9"/>
  <c r="E310" i="5" s="1"/>
  <c r="E276" i="9"/>
  <c r="E305" i="5" s="1"/>
  <c r="E303" i="5"/>
  <c r="E269" i="9" l="1"/>
  <c r="E298" i="5" s="1"/>
  <c r="E297" i="5"/>
  <c r="E270" i="9"/>
  <c r="E299" i="5" s="1"/>
  <c r="E271" i="9"/>
  <c r="E255" i="9"/>
  <c r="E282" i="5" s="1"/>
  <c r="E272" i="9" l="1"/>
  <c r="E301" i="5" s="1"/>
  <c r="E300" i="5"/>
  <c r="E256" i="9"/>
  <c r="E253" i="9"/>
  <c r="E254" i="9" s="1"/>
  <c r="E281" i="5" s="1"/>
  <c r="L128" i="9"/>
  <c r="E265" i="9"/>
  <c r="E293" i="5" s="1"/>
  <c r="E257" i="9" l="1"/>
  <c r="E284" i="5" s="1"/>
  <c r="E283" i="5"/>
  <c r="L259" i="9"/>
  <c r="E260" i="9" s="1"/>
  <c r="E258" i="9"/>
  <c r="E285" i="5" s="1"/>
  <c r="E280" i="5"/>
  <c r="E259" i="9"/>
  <c r="E286" i="5" l="1"/>
  <c r="E261" i="9"/>
  <c r="E288" i="5" s="1"/>
  <c r="E287" i="5"/>
  <c r="E262" i="9"/>
  <c r="E289" i="5" s="1"/>
  <c r="E263" i="9"/>
  <c r="E290" i="5" s="1"/>
  <c r="G4" i="9"/>
  <c r="L53" i="9"/>
  <c r="L36" i="9"/>
  <c r="L20" i="9"/>
  <c r="F5" i="9"/>
  <c r="E4" i="9" l="1"/>
  <c r="E199" i="9" l="1"/>
  <c r="E201" i="9" s="1"/>
  <c r="E219" i="5" s="1"/>
  <c r="E190" i="9"/>
  <c r="E14" i="5"/>
  <c r="L52" i="9"/>
  <c r="E55" i="9" s="1"/>
  <c r="E235" i="9"/>
  <c r="E220" i="9"/>
  <c r="E175" i="9"/>
  <c r="E115" i="9"/>
  <c r="E100" i="9"/>
  <c r="E85" i="9"/>
  <c r="E70" i="9"/>
  <c r="E160" i="9" l="1"/>
  <c r="E173" i="5" s="1"/>
  <c r="L123" i="9"/>
  <c r="E32" i="9"/>
  <c r="E34" i="9" s="1"/>
  <c r="E48" i="5" s="1"/>
  <c r="E39" i="9"/>
  <c r="E109" i="9"/>
  <c r="E111" i="9" s="1"/>
  <c r="E134" i="5" s="1"/>
  <c r="E16" i="9"/>
  <c r="E18" i="9" s="1"/>
  <c r="E30" i="5" s="1"/>
  <c r="L48" i="9"/>
  <c r="L50" i="9"/>
  <c r="E49" i="9" s="1"/>
  <c r="E51" i="9" s="1"/>
  <c r="E66" i="5" s="1"/>
  <c r="E154" i="9"/>
  <c r="E156" i="9" s="1"/>
  <c r="E168" i="5" s="1"/>
  <c r="E94" i="9"/>
  <c r="E96" i="9" s="1"/>
  <c r="E117" i="5" s="1"/>
  <c r="E139" i="9"/>
  <c r="E141" i="9" s="1"/>
  <c r="E151" i="5" s="1"/>
  <c r="E250" i="9"/>
  <c r="E79" i="9"/>
  <c r="E81" i="9" s="1"/>
  <c r="E100" i="5" s="1"/>
  <c r="E184" i="9"/>
  <c r="E207" i="5"/>
  <c r="E230" i="9"/>
  <c r="E190" i="5"/>
  <c r="E139" i="5"/>
  <c r="E122" i="5"/>
  <c r="F18" i="11"/>
  <c r="E17" i="9" l="1"/>
  <c r="E20" i="9" s="1"/>
  <c r="E169" i="9"/>
  <c r="E171" i="9" s="1"/>
  <c r="E185" i="5" s="1"/>
  <c r="L127" i="9"/>
  <c r="E130" i="9" s="1"/>
  <c r="E120" i="9"/>
  <c r="E118" i="9"/>
  <c r="E12" i="9"/>
  <c r="F12" i="9" s="1"/>
  <c r="E13" i="9" s="1"/>
  <c r="E163" i="9"/>
  <c r="E177" i="5" s="1"/>
  <c r="L124" i="9"/>
  <c r="E125" i="9" s="1"/>
  <c r="E232" i="9"/>
  <c r="E233" i="9"/>
  <c r="E223" i="9"/>
  <c r="E225" i="9"/>
  <c r="E244" i="9"/>
  <c r="E246" i="9" s="1"/>
  <c r="E270" i="5" s="1"/>
  <c r="E238" i="9"/>
  <c r="E262" i="5" s="1"/>
  <c r="E240" i="9"/>
  <c r="E210" i="9"/>
  <c r="E208" i="9"/>
  <c r="E193" i="9"/>
  <c r="E195" i="9"/>
  <c r="E229" i="9"/>
  <c r="E231" i="9" s="1"/>
  <c r="E253" i="5" s="1"/>
  <c r="E214" i="9"/>
  <c r="E216" i="9" s="1"/>
  <c r="E236" i="5" s="1"/>
  <c r="E186" i="9"/>
  <c r="E202" i="5" s="1"/>
  <c r="E60" i="9"/>
  <c r="F60" i="9" s="1"/>
  <c r="E103" i="9"/>
  <c r="E200" i="9"/>
  <c r="E90" i="9"/>
  <c r="E88" i="9"/>
  <c r="E73" i="9"/>
  <c r="E92" i="5" s="1"/>
  <c r="E75" i="9"/>
  <c r="E135" i="9"/>
  <c r="E133" i="9"/>
  <c r="E28" i="9"/>
  <c r="F28" i="9" s="1"/>
  <c r="E29" i="9" s="1"/>
  <c r="E26" i="9"/>
  <c r="E150" i="9"/>
  <c r="E148" i="9"/>
  <c r="E180" i="9"/>
  <c r="E178" i="9"/>
  <c r="E194" i="5" s="1"/>
  <c r="E45" i="9"/>
  <c r="E43" i="9"/>
  <c r="E185" i="9"/>
  <c r="E275" i="5"/>
  <c r="E64" i="9"/>
  <c r="E66" i="9" s="1"/>
  <c r="E83" i="5" s="1"/>
  <c r="L49" i="9"/>
  <c r="E50" i="9" s="1"/>
  <c r="E53" i="9" s="1"/>
  <c r="E22" i="9"/>
  <c r="E80" i="9"/>
  <c r="E82" i="9" s="1"/>
  <c r="E145" i="9"/>
  <c r="E245" i="9"/>
  <c r="E95" i="9"/>
  <c r="E155" i="9"/>
  <c r="E157" i="9" s="1"/>
  <c r="E205" i="9"/>
  <c r="E33" i="9"/>
  <c r="E36" i="9" s="1"/>
  <c r="E140" i="9"/>
  <c r="E142" i="9" s="1"/>
  <c r="E215" i="9"/>
  <c r="E166" i="5"/>
  <c r="E149" i="5"/>
  <c r="E200" i="5"/>
  <c r="E241" i="5"/>
  <c r="E115" i="5"/>
  <c r="E52" i="9" l="1"/>
  <c r="E19" i="9"/>
  <c r="E35" i="9"/>
  <c r="F29" i="9"/>
  <c r="E30" i="9" s="1"/>
  <c r="E44" i="5" s="1"/>
  <c r="E43" i="5"/>
  <c r="F13" i="9"/>
  <c r="E14" i="9" s="1"/>
  <c r="E26" i="5" s="1"/>
  <c r="E25" i="5"/>
  <c r="E183" i="5"/>
  <c r="K4" i="9"/>
  <c r="E10" i="9"/>
  <c r="E11" i="9" s="1"/>
  <c r="E165" i="9"/>
  <c r="E179" i="5" s="1"/>
  <c r="E127" i="9"/>
  <c r="E128" i="9"/>
  <c r="E123" i="9"/>
  <c r="E119" i="9"/>
  <c r="E170" i="9"/>
  <c r="E172" i="9" s="1"/>
  <c r="E186" i="5" s="1"/>
  <c r="L125" i="9"/>
  <c r="E124" i="9" s="1"/>
  <c r="E126" i="9" s="1"/>
  <c r="F120" i="9"/>
  <c r="E121" i="9" s="1"/>
  <c r="F121" i="9" s="1"/>
  <c r="E122" i="9" s="1"/>
  <c r="G123" i="9"/>
  <c r="E234" i="5"/>
  <c r="E58" i="9"/>
  <c r="E63" i="9" s="1"/>
  <c r="E268" i="5"/>
  <c r="E105" i="9"/>
  <c r="G108" i="9" s="1"/>
  <c r="E203" i="9"/>
  <c r="E202" i="9"/>
  <c r="E196" i="9"/>
  <c r="E241" i="9"/>
  <c r="E226" i="9"/>
  <c r="E198" i="9"/>
  <c r="E194" i="9"/>
  <c r="E243" i="9"/>
  <c r="E267" i="5" s="1"/>
  <c r="E239" i="9"/>
  <c r="E263" i="5" s="1"/>
  <c r="E228" i="9"/>
  <c r="E250" i="5" s="1"/>
  <c r="E224" i="9"/>
  <c r="E246" i="5" s="1"/>
  <c r="E217" i="9"/>
  <c r="E218" i="9"/>
  <c r="E213" i="9"/>
  <c r="E233" i="5" s="1"/>
  <c r="E209" i="9"/>
  <c r="E248" i="9"/>
  <c r="E247" i="9"/>
  <c r="E211" i="9"/>
  <c r="E187" i="9"/>
  <c r="E188" i="9"/>
  <c r="E97" i="9"/>
  <c r="E118" i="5" s="1"/>
  <c r="E116" i="5"/>
  <c r="G183" i="9"/>
  <c r="E181" i="9"/>
  <c r="E74" i="9"/>
  <c r="E78" i="9"/>
  <c r="E247" i="5"/>
  <c r="E50" i="5"/>
  <c r="E158" i="9"/>
  <c r="E83" i="9"/>
  <c r="E102" i="5" s="1"/>
  <c r="E48" i="9"/>
  <c r="E44" i="9"/>
  <c r="E153" i="9"/>
  <c r="E149" i="9"/>
  <c r="E161" i="5" s="1"/>
  <c r="E27" i="9"/>
  <c r="E41" i="5" s="1"/>
  <c r="E31" i="9"/>
  <c r="E45" i="5" s="1"/>
  <c r="E134" i="9"/>
  <c r="E144" i="5" s="1"/>
  <c r="E138" i="9"/>
  <c r="E148" i="5" s="1"/>
  <c r="E89" i="9"/>
  <c r="E93" i="9"/>
  <c r="E114" i="5" s="1"/>
  <c r="G63" i="9"/>
  <c r="E61" i="9"/>
  <c r="F61" i="9" s="1"/>
  <c r="E109" i="5"/>
  <c r="E98" i="9"/>
  <c r="E119" i="5" s="1"/>
  <c r="E104" i="9"/>
  <c r="E108" i="9"/>
  <c r="F45" i="9"/>
  <c r="E46" i="9" s="1"/>
  <c r="G48" i="9"/>
  <c r="E151" i="9"/>
  <c r="G153" i="9"/>
  <c r="E136" i="9"/>
  <c r="G138" i="9"/>
  <c r="E168" i="9"/>
  <c r="E182" i="5" s="1"/>
  <c r="E164" i="9"/>
  <c r="E178" i="5" s="1"/>
  <c r="G93" i="9"/>
  <c r="E91" i="9"/>
  <c r="E145" i="5"/>
  <c r="E143" i="9"/>
  <c r="E179" i="9"/>
  <c r="E195" i="5" s="1"/>
  <c r="E183" i="9"/>
  <c r="E199" i="5" s="1"/>
  <c r="G78" i="9"/>
  <c r="E76" i="9"/>
  <c r="E156" i="5"/>
  <c r="E196" i="5"/>
  <c r="E143" i="5"/>
  <c r="E110" i="9"/>
  <c r="E112" i="9" s="1"/>
  <c r="E264" i="5"/>
  <c r="E269" i="5"/>
  <c r="E126" i="5"/>
  <c r="E213" i="5"/>
  <c r="E251" i="5"/>
  <c r="E201" i="5"/>
  <c r="E211" i="5"/>
  <c r="E224" i="5"/>
  <c r="E258" i="5"/>
  <c r="E42" i="5"/>
  <c r="E132" i="5"/>
  <c r="E162" i="5"/>
  <c r="E111" i="5"/>
  <c r="E167" i="5"/>
  <c r="E46" i="5"/>
  <c r="E150" i="5"/>
  <c r="E160" i="5"/>
  <c r="E235" i="5"/>
  <c r="E245" i="5"/>
  <c r="E228" i="5"/>
  <c r="E152" i="9" l="1"/>
  <c r="E164" i="5" s="1"/>
  <c r="E163" i="5"/>
  <c r="E242" i="9"/>
  <c r="E266" i="5" s="1"/>
  <c r="E265" i="5"/>
  <c r="E227" i="9"/>
  <c r="E249" i="5" s="1"/>
  <c r="E248" i="5"/>
  <c r="E92" i="9"/>
  <c r="E113" i="5" s="1"/>
  <c r="E112" i="5"/>
  <c r="E212" i="9"/>
  <c r="E232" i="5" s="1"/>
  <c r="E231" i="5"/>
  <c r="E62" i="9"/>
  <c r="E79" i="5" s="1"/>
  <c r="E78" i="5"/>
  <c r="E77" i="9"/>
  <c r="E96" i="5" s="1"/>
  <c r="E95" i="5"/>
  <c r="E137" i="9"/>
  <c r="E147" i="5" s="1"/>
  <c r="E146" i="5"/>
  <c r="F46" i="9"/>
  <c r="E47" i="9" s="1"/>
  <c r="E62" i="5" s="1"/>
  <c r="E61" i="5"/>
  <c r="E182" i="9"/>
  <c r="E198" i="5" s="1"/>
  <c r="E197" i="5"/>
  <c r="E197" i="9"/>
  <c r="E215" i="5" s="1"/>
  <c r="E214" i="5"/>
  <c r="E15" i="9"/>
  <c r="E166" i="9"/>
  <c r="G168" i="9"/>
  <c r="E184" i="5"/>
  <c r="E173" i="9"/>
  <c r="E187" i="5" s="1"/>
  <c r="E59" i="9"/>
  <c r="E128" i="5"/>
  <c r="E106" i="9"/>
  <c r="E113" i="9"/>
  <c r="E271" i="5"/>
  <c r="E272" i="5"/>
  <c r="E216" i="5"/>
  <c r="E212" i="5"/>
  <c r="E77" i="5"/>
  <c r="E127" i="5"/>
  <c r="E217" i="5"/>
  <c r="E254" i="5"/>
  <c r="E255" i="5"/>
  <c r="E252" i="5"/>
  <c r="E131" i="5"/>
  <c r="E153" i="5"/>
  <c r="E169" i="5"/>
  <c r="E110" i="5"/>
  <c r="E230" i="5"/>
  <c r="E170" i="5"/>
  <c r="E152" i="5"/>
  <c r="E229" i="5"/>
  <c r="E165" i="5"/>
  <c r="E81" i="5"/>
  <c r="E49" i="5"/>
  <c r="E47" i="5"/>
  <c r="E133" i="5"/>
  <c r="E238" i="5"/>
  <c r="E23" i="5"/>
  <c r="E22" i="5"/>
  <c r="E107" i="9" l="1"/>
  <c r="E130" i="5" s="1"/>
  <c r="E129" i="5"/>
  <c r="E167" i="9"/>
  <c r="E181" i="5" s="1"/>
  <c r="E180" i="5"/>
  <c r="E65" i="9"/>
  <c r="E68" i="9" s="1"/>
  <c r="E135" i="5"/>
  <c r="E136" i="5"/>
  <c r="E80" i="5"/>
  <c r="E76" i="5"/>
  <c r="E203" i="5"/>
  <c r="E204" i="5"/>
  <c r="E218" i="5"/>
  <c r="E237" i="5"/>
  <c r="E24" i="10"/>
  <c r="E23" i="10"/>
  <c r="E105" i="5"/>
  <c r="E53" i="5"/>
  <c r="E35" i="5"/>
  <c r="E28" i="5"/>
  <c r="E71" i="5"/>
  <c r="E67" i="9" l="1"/>
  <c r="E85" i="5"/>
  <c r="E84" i="5"/>
  <c r="E82" i="5"/>
  <c r="E220" i="5"/>
  <c r="E221" i="5"/>
  <c r="E98" i="5"/>
  <c r="E25" i="10"/>
  <c r="H10" i="5" s="1"/>
  <c r="E99" i="5"/>
  <c r="E75" i="5"/>
  <c r="E24" i="5"/>
  <c r="E58" i="5"/>
  <c r="E60" i="5"/>
  <c r="G311" i="5" l="1"/>
  <c r="G305" i="5"/>
  <c r="H305" i="5" s="1"/>
  <c r="G299" i="5"/>
  <c r="H299" i="5" s="1"/>
  <c r="G306" i="5"/>
  <c r="G302" i="5"/>
  <c r="H302" i="5" s="1"/>
  <c r="G310" i="5"/>
  <c r="G307" i="5"/>
  <c r="G303" i="5"/>
  <c r="H303" i="5" s="1"/>
  <c r="G297" i="5"/>
  <c r="H297" i="5" s="1"/>
  <c r="G298" i="5"/>
  <c r="H298" i="5" s="1"/>
  <c r="G304" i="5"/>
  <c r="G282" i="5"/>
  <c r="H282" i="5" s="1"/>
  <c r="G92" i="5"/>
  <c r="H92" i="5" s="1"/>
  <c r="G288" i="5"/>
  <c r="H288" i="5" s="1"/>
  <c r="G280" i="5"/>
  <c r="H280" i="5" s="1"/>
  <c r="G289" i="5"/>
  <c r="H289" i="5" s="1"/>
  <c r="G285" i="5"/>
  <c r="H285" i="5" s="1"/>
  <c r="G281" i="5"/>
  <c r="H281" i="5" s="1"/>
  <c r="G293" i="5"/>
  <c r="H294" i="5" s="1"/>
  <c r="E74" i="8" s="1"/>
  <c r="G290" i="5"/>
  <c r="G286" i="5"/>
  <c r="H286" i="5" s="1"/>
  <c r="G287" i="5"/>
  <c r="H287" i="5" s="1"/>
  <c r="G202" i="5"/>
  <c r="H202" i="5" s="1"/>
  <c r="G213" i="5"/>
  <c r="H213" i="5" s="1"/>
  <c r="G233" i="5"/>
  <c r="H233" i="5" s="1"/>
  <c r="G216" i="5"/>
  <c r="H216" i="5" s="1"/>
  <c r="G272" i="5"/>
  <c r="H272" i="5" s="1"/>
  <c r="G207" i="5"/>
  <c r="H207" i="5" s="1"/>
  <c r="H208" i="5" s="1"/>
  <c r="E54" i="8" s="1"/>
  <c r="J54" i="8" s="1"/>
  <c r="G235" i="5"/>
  <c r="H235" i="5" s="1"/>
  <c r="G109" i="5"/>
  <c r="G114" i="5"/>
  <c r="G221" i="5"/>
  <c r="H221" i="5" s="1"/>
  <c r="G267" i="5"/>
  <c r="H267" i="5" s="1"/>
  <c r="G203" i="5"/>
  <c r="H203" i="5" s="1"/>
  <c r="G83" i="5"/>
  <c r="H83" i="5" s="1"/>
  <c r="G116" i="5"/>
  <c r="H116" i="5" s="1"/>
  <c r="G48" i="5"/>
  <c r="H48" i="5" s="1"/>
  <c r="G270" i="5"/>
  <c r="H270" i="5" s="1"/>
  <c r="G122" i="5"/>
  <c r="H122" i="5" s="1"/>
  <c r="H123" i="5" s="1"/>
  <c r="E34" i="8" s="1"/>
  <c r="G247" i="5"/>
  <c r="H247" i="5" s="1"/>
  <c r="G250" i="5"/>
  <c r="H250" i="5" s="1"/>
  <c r="G102" i="5"/>
  <c r="H102" i="5" s="1"/>
  <c r="G219" i="5"/>
  <c r="H219" i="5" s="1"/>
  <c r="G236" i="5"/>
  <c r="H236" i="5" s="1"/>
  <c r="G185" i="5"/>
  <c r="H185" i="5" s="1"/>
  <c r="G253" i="5"/>
  <c r="H253" i="5" s="1"/>
  <c r="G150" i="5"/>
  <c r="H150" i="5" s="1"/>
  <c r="G238" i="5"/>
  <c r="H238" i="5" s="1"/>
  <c r="G115" i="5"/>
  <c r="H115" i="5" s="1"/>
  <c r="G179" i="5"/>
  <c r="H179" i="5" s="1"/>
  <c r="G153" i="5"/>
  <c r="H153" i="5" s="1"/>
  <c r="G220" i="5"/>
  <c r="G251" i="5"/>
  <c r="H251" i="5" s="1"/>
  <c r="G119" i="5"/>
  <c r="H119" i="5" s="1"/>
  <c r="G186" i="5"/>
  <c r="H186" i="5" s="1"/>
  <c r="G230" i="5"/>
  <c r="H230" i="5" s="1"/>
  <c r="G252" i="5"/>
  <c r="H252" i="5" s="1"/>
  <c r="G183" i="5"/>
  <c r="H183" i="5" s="1"/>
  <c r="G271" i="5"/>
  <c r="H271" i="5" s="1"/>
  <c r="G263" i="5"/>
  <c r="H263" i="5" s="1"/>
  <c r="G196" i="5"/>
  <c r="H196" i="5" s="1"/>
  <c r="G199" i="5"/>
  <c r="H199" i="5" s="1"/>
  <c r="G151" i="5"/>
  <c r="H151" i="5" s="1"/>
  <c r="G117" i="5"/>
  <c r="H117" i="5" s="1"/>
  <c r="G160" i="5"/>
  <c r="H160" i="5" s="1"/>
  <c r="G255" i="5"/>
  <c r="H255" i="5" s="1"/>
  <c r="G166" i="5"/>
  <c r="H166" i="5" s="1"/>
  <c r="G110" i="5"/>
  <c r="H110" i="5" s="1"/>
  <c r="G177" i="5"/>
  <c r="H177" i="5" s="1"/>
  <c r="G161" i="5"/>
  <c r="H161" i="5" s="1"/>
  <c r="G264" i="5"/>
  <c r="H264" i="5" s="1"/>
  <c r="G111" i="5"/>
  <c r="H111" i="5" s="1"/>
  <c r="G254" i="5"/>
  <c r="H254" i="5" s="1"/>
  <c r="G228" i="5"/>
  <c r="H228" i="5" s="1"/>
  <c r="G156" i="5"/>
  <c r="H156" i="5" s="1"/>
  <c r="H157" i="5" s="1"/>
  <c r="E42" i="8" s="1"/>
  <c r="G200" i="5"/>
  <c r="H200" i="5" s="1"/>
  <c r="G134" i="5"/>
  <c r="H134" i="5" s="1"/>
  <c r="G30" i="5"/>
  <c r="H30" i="5" s="1"/>
  <c r="G66" i="5"/>
  <c r="H66" i="5" s="1"/>
  <c r="G168" i="5"/>
  <c r="H168" i="5" s="1"/>
  <c r="G178" i="5"/>
  <c r="H178" i="5" s="1"/>
  <c r="G217" i="5"/>
  <c r="H217" i="5" s="1"/>
  <c r="G169" i="5"/>
  <c r="H169" i="5" s="1"/>
  <c r="G182" i="5"/>
  <c r="H182" i="5" s="1"/>
  <c r="G187" i="5"/>
  <c r="H187" i="5" s="1"/>
  <c r="G190" i="5"/>
  <c r="H190" i="5" s="1"/>
  <c r="H191" i="5" s="1"/>
  <c r="E50" i="8" s="1"/>
  <c r="G246" i="5"/>
  <c r="H246" i="5" s="1"/>
  <c r="G118" i="5"/>
  <c r="G162" i="5"/>
  <c r="H162" i="5" s="1"/>
  <c r="G184" i="5"/>
  <c r="H184" i="5" s="1"/>
  <c r="G229" i="5"/>
  <c r="H229" i="5" s="1"/>
  <c r="G258" i="5"/>
  <c r="H258" i="5" s="1"/>
  <c r="H259" i="5" s="1"/>
  <c r="G145" i="5"/>
  <c r="H145" i="5" s="1"/>
  <c r="G167" i="5"/>
  <c r="H167" i="5" s="1"/>
  <c r="G212" i="5"/>
  <c r="H212" i="5" s="1"/>
  <c r="G234" i="5"/>
  <c r="H234" i="5" s="1"/>
  <c r="G143" i="5"/>
  <c r="H143" i="5" s="1"/>
  <c r="G218" i="5"/>
  <c r="H218" i="5" s="1"/>
  <c r="G275" i="5"/>
  <c r="H275" i="5" s="1"/>
  <c r="H276" i="5" s="1"/>
  <c r="E70" i="8" s="1"/>
  <c r="G268" i="5"/>
  <c r="H268" i="5" s="1"/>
  <c r="G201" i="5"/>
  <c r="H201" i="5" s="1"/>
  <c r="G194" i="5"/>
  <c r="H194" i="5" s="1"/>
  <c r="G195" i="5"/>
  <c r="H195" i="5" s="1"/>
  <c r="G100" i="5"/>
  <c r="H100" i="5" s="1"/>
  <c r="G245" i="5"/>
  <c r="H245" i="5" s="1"/>
  <c r="G152" i="5"/>
  <c r="H152" i="5" s="1"/>
  <c r="G144" i="5"/>
  <c r="H144" i="5" s="1"/>
  <c r="G211" i="5"/>
  <c r="H211" i="5" s="1"/>
  <c r="G149" i="5"/>
  <c r="H149" i="5" s="1"/>
  <c r="G241" i="5"/>
  <c r="H241" i="5" s="1"/>
  <c r="H242" i="5" s="1"/>
  <c r="E62" i="8" s="1"/>
  <c r="G237" i="5"/>
  <c r="H237" i="5" s="1"/>
  <c r="G262" i="5"/>
  <c r="H262" i="5" s="1"/>
  <c r="G224" i="5"/>
  <c r="H224" i="5" s="1"/>
  <c r="H225" i="5" s="1"/>
  <c r="E58" i="8" s="1"/>
  <c r="G165" i="5"/>
  <c r="H165" i="5" s="1"/>
  <c r="G148" i="5"/>
  <c r="H148" i="5" s="1"/>
  <c r="G173" i="5"/>
  <c r="H173" i="5" s="1"/>
  <c r="H174" i="5" s="1"/>
  <c r="E46" i="8" s="1"/>
  <c r="G170" i="5"/>
  <c r="H170" i="5" s="1"/>
  <c r="G269" i="5"/>
  <c r="H269" i="5" s="1"/>
  <c r="G204" i="5"/>
  <c r="H204" i="5" s="1"/>
  <c r="G65" i="5"/>
  <c r="G22" i="5"/>
  <c r="H22" i="5" s="1"/>
  <c r="G131" i="5"/>
  <c r="H131" i="5" s="1"/>
  <c r="G84" i="5"/>
  <c r="H84" i="5" s="1"/>
  <c r="G50" i="5"/>
  <c r="H50" i="5" s="1"/>
  <c r="G17" i="5"/>
  <c r="H17" i="5" s="1"/>
  <c r="G128" i="5"/>
  <c r="H128" i="5" s="1"/>
  <c r="G132" i="5"/>
  <c r="H132" i="5" s="1"/>
  <c r="G126" i="5"/>
  <c r="H126" i="5" s="1"/>
  <c r="G94" i="5"/>
  <c r="G98" i="5"/>
  <c r="H98" i="5" s="1"/>
  <c r="G87" i="5"/>
  <c r="H87" i="5" s="1"/>
  <c r="G76" i="5"/>
  <c r="H76" i="5" s="1"/>
  <c r="G80" i="5"/>
  <c r="H80" i="5" s="1"/>
  <c r="G85" i="5"/>
  <c r="H85" i="5" s="1"/>
  <c r="G58" i="5"/>
  <c r="H58" i="5" s="1"/>
  <c r="G67" i="5"/>
  <c r="G42" i="5"/>
  <c r="G46" i="5"/>
  <c r="H46" i="5" s="1"/>
  <c r="G40" i="5"/>
  <c r="G29" i="5"/>
  <c r="G15" i="5"/>
  <c r="G31" i="5"/>
  <c r="G105" i="5"/>
  <c r="H105" i="5" s="1"/>
  <c r="H106" i="5" s="1"/>
  <c r="E30" i="8" s="1"/>
  <c r="H50" i="8" s="1"/>
  <c r="G74" i="5"/>
  <c r="H74" i="5" s="1"/>
  <c r="G82" i="5"/>
  <c r="H82" i="5" s="1"/>
  <c r="G60" i="5"/>
  <c r="G53" i="5"/>
  <c r="H53" i="5" s="1"/>
  <c r="G23" i="5"/>
  <c r="H23" i="5" s="1"/>
  <c r="G32" i="5"/>
  <c r="G127" i="5"/>
  <c r="H127" i="5" s="1"/>
  <c r="G136" i="5"/>
  <c r="H136" i="5" s="1"/>
  <c r="G97" i="5"/>
  <c r="G75" i="5"/>
  <c r="H75" i="5" s="1"/>
  <c r="G57" i="5"/>
  <c r="H57" i="5" s="1"/>
  <c r="G45" i="5"/>
  <c r="G28" i="5"/>
  <c r="H28" i="5" s="1"/>
  <c r="G21" i="5"/>
  <c r="H21" i="5" s="1"/>
  <c r="G52" i="5"/>
  <c r="H52" i="5" s="1"/>
  <c r="G133" i="5"/>
  <c r="H133" i="5" s="1"/>
  <c r="G277" i="5"/>
  <c r="H277" i="5" s="1"/>
  <c r="G99" i="5"/>
  <c r="H99" i="5" s="1"/>
  <c r="G88" i="5"/>
  <c r="G77" i="5"/>
  <c r="H77" i="5" s="1"/>
  <c r="G81" i="5"/>
  <c r="H81" i="5" s="1"/>
  <c r="G70" i="5"/>
  <c r="H70" i="5" s="1"/>
  <c r="G59" i="5"/>
  <c r="G63" i="5"/>
  <c r="G68" i="5"/>
  <c r="G47" i="5"/>
  <c r="H47" i="5" s="1"/>
  <c r="G35" i="5"/>
  <c r="H35" i="5" s="1"/>
  <c r="G18" i="5"/>
  <c r="H18" i="5" s="1"/>
  <c r="G139" i="5"/>
  <c r="H139" i="5" s="1"/>
  <c r="H140" i="5" s="1"/>
  <c r="E38" i="8" s="1"/>
  <c r="J38" i="8" s="1"/>
  <c r="G135" i="5"/>
  <c r="H135" i="5" s="1"/>
  <c r="G101" i="5"/>
  <c r="G71" i="5"/>
  <c r="H71" i="5" s="1"/>
  <c r="G64" i="5"/>
  <c r="G49" i="5"/>
  <c r="H49" i="5" s="1"/>
  <c r="G27" i="5"/>
  <c r="G14" i="5"/>
  <c r="H14" i="5" s="1"/>
  <c r="G93" i="5"/>
  <c r="G41" i="5"/>
  <c r="G24" i="5"/>
  <c r="H24" i="5" s="1"/>
  <c r="H220" i="5"/>
  <c r="H60" i="5"/>
  <c r="E29" i="5"/>
  <c r="E101" i="5"/>
  <c r="H114" i="5"/>
  <c r="E88" i="5"/>
  <c r="H109" i="5"/>
  <c r="E94" i="5"/>
  <c r="E65" i="5"/>
  <c r="E64" i="5"/>
  <c r="E27" i="5"/>
  <c r="E40" i="5"/>
  <c r="H40" i="5" s="1"/>
  <c r="E63" i="5"/>
  <c r="E59" i="5"/>
  <c r="H37" i="5" l="1"/>
  <c r="E14" i="8" s="1"/>
  <c r="H14" i="8" s="1"/>
  <c r="H72" i="5"/>
  <c r="E22" i="8" s="1"/>
  <c r="H22" i="8" s="1"/>
  <c r="H55" i="5"/>
  <c r="E18" i="8" s="1"/>
  <c r="E78" i="8"/>
  <c r="H78" i="8"/>
  <c r="G78" i="8"/>
  <c r="F78" i="8"/>
  <c r="I78" i="8"/>
  <c r="J70" i="8"/>
  <c r="J74" i="8"/>
  <c r="E72" i="8"/>
  <c r="J72" i="8" s="1"/>
  <c r="H54" i="8"/>
  <c r="H74" i="8"/>
  <c r="G74" i="8"/>
  <c r="F74" i="8"/>
  <c r="I74" i="8"/>
  <c r="H94" i="5"/>
  <c r="H65" i="5"/>
  <c r="H59" i="5"/>
  <c r="H63" i="5"/>
  <c r="H29" i="5"/>
  <c r="E66" i="8"/>
  <c r="J66" i="8" s="1"/>
  <c r="H88" i="5"/>
  <c r="H89" i="5" s="1"/>
  <c r="E26" i="8" s="1"/>
  <c r="H101" i="5"/>
  <c r="H64" i="5"/>
  <c r="H38" i="8"/>
  <c r="H222" i="5"/>
  <c r="E56" i="8" s="1"/>
  <c r="K56" i="8" s="1"/>
  <c r="H239" i="5"/>
  <c r="E60" i="8" s="1"/>
  <c r="K60" i="8" s="1"/>
  <c r="K58" i="8"/>
  <c r="J58" i="8"/>
  <c r="H205" i="5"/>
  <c r="E52" i="8" s="1"/>
  <c r="I38" i="8"/>
  <c r="J46" i="8"/>
  <c r="I46" i="8"/>
  <c r="H46" i="8"/>
  <c r="H273" i="5"/>
  <c r="E68" i="8" s="1"/>
  <c r="H256" i="5"/>
  <c r="E64" i="8" s="1"/>
  <c r="J50" i="8"/>
  <c r="I50" i="8"/>
  <c r="H154" i="5"/>
  <c r="E40" i="8" s="1"/>
  <c r="J42" i="8"/>
  <c r="H42" i="8"/>
  <c r="I42" i="8"/>
  <c r="H188" i="5"/>
  <c r="E48" i="8" s="1"/>
  <c r="H171" i="5"/>
  <c r="E44" i="8" s="1"/>
  <c r="K62" i="8"/>
  <c r="J62" i="8"/>
  <c r="I62" i="8"/>
  <c r="F70" i="8"/>
  <c r="I70" i="8"/>
  <c r="H70" i="8"/>
  <c r="G70" i="8"/>
  <c r="H58" i="8"/>
  <c r="F66" i="8"/>
  <c r="I66" i="8"/>
  <c r="H66" i="8"/>
  <c r="G66" i="8"/>
  <c r="F42" i="8"/>
  <c r="I34" i="8"/>
  <c r="G34" i="8"/>
  <c r="K34" i="8"/>
  <c r="F30" i="8"/>
  <c r="J34" i="8"/>
  <c r="I54" i="8"/>
  <c r="I58" i="8"/>
  <c r="G30" i="8"/>
  <c r="F50" i="8"/>
  <c r="F62" i="8"/>
  <c r="G58" i="8"/>
  <c r="F34" i="8"/>
  <c r="H34" i="8"/>
  <c r="K30" i="8"/>
  <c r="H30" i="8"/>
  <c r="F54" i="8"/>
  <c r="K50" i="8"/>
  <c r="H62" i="8"/>
  <c r="F58" i="8"/>
  <c r="G54" i="8"/>
  <c r="G62" i="8"/>
  <c r="I30" i="8"/>
  <c r="J30" i="8"/>
  <c r="K54" i="8"/>
  <c r="G50" i="8"/>
  <c r="E32" i="5"/>
  <c r="H32" i="5" s="1"/>
  <c r="E31" i="5"/>
  <c r="H31" i="5" s="1"/>
  <c r="H27" i="5"/>
  <c r="E15" i="5"/>
  <c r="H15" i="5" s="1"/>
  <c r="E68" i="5"/>
  <c r="H68" i="5" s="1"/>
  <c r="E67" i="5"/>
  <c r="H67" i="5" s="1"/>
  <c r="H41" i="5"/>
  <c r="H45" i="5"/>
  <c r="G38" i="8" l="1"/>
  <c r="F18" i="8"/>
  <c r="K22" i="8"/>
  <c r="G22" i="8"/>
  <c r="J22" i="8"/>
  <c r="F22" i="8"/>
  <c r="K42" i="8"/>
  <c r="I22" i="8"/>
  <c r="G42" i="8"/>
  <c r="G18" i="8"/>
  <c r="H18" i="8"/>
  <c r="K72" i="8"/>
  <c r="K78" i="8"/>
  <c r="J78" i="8"/>
  <c r="K74" i="8"/>
  <c r="K66" i="8"/>
  <c r="F14" i="8"/>
  <c r="K14" i="8"/>
  <c r="I14" i="8"/>
  <c r="J14" i="8"/>
  <c r="G14" i="8"/>
  <c r="J56" i="8"/>
  <c r="J60" i="8"/>
  <c r="I52" i="8"/>
  <c r="J52" i="8"/>
  <c r="J44" i="8"/>
  <c r="H44" i="8"/>
  <c r="I44" i="8"/>
  <c r="J64" i="8"/>
  <c r="K64" i="8"/>
  <c r="J48" i="8"/>
  <c r="I48" i="8"/>
  <c r="H48" i="8"/>
  <c r="J40" i="8"/>
  <c r="H40" i="8"/>
  <c r="I40" i="8"/>
  <c r="J68" i="8"/>
  <c r="K68" i="8"/>
  <c r="K70" i="8" s="1"/>
  <c r="H69" i="5"/>
  <c r="K46" i="8"/>
  <c r="H26" i="8"/>
  <c r="J26" i="8"/>
  <c r="F46" i="8"/>
  <c r="G46" i="8"/>
  <c r="K26" i="8"/>
  <c r="I26" i="8"/>
  <c r="G26" i="8"/>
  <c r="F26" i="8"/>
  <c r="H33" i="5"/>
  <c r="E93" i="5"/>
  <c r="H93" i="5" s="1"/>
  <c r="E97" i="5"/>
  <c r="H97" i="5" s="1"/>
  <c r="H118" i="5"/>
  <c r="H42" i="5"/>
  <c r="H137" i="5"/>
  <c r="E36" i="8" s="1"/>
  <c r="J36" i="8" s="1"/>
  <c r="H36" i="8" l="1"/>
  <c r="I36" i="8"/>
  <c r="E24" i="8"/>
  <c r="H24" i="8" s="1"/>
  <c r="E20" i="8"/>
  <c r="H20" i="8" s="1"/>
  <c r="H120" i="5"/>
  <c r="E32" i="8" s="1"/>
  <c r="H103" i="5"/>
  <c r="E12" i="8"/>
  <c r="H12" i="8" s="1"/>
  <c r="H51" i="5"/>
  <c r="K44" i="8" l="1"/>
  <c r="H32" i="8"/>
  <c r="I32" i="8"/>
  <c r="G40" i="8"/>
  <c r="G20" i="8"/>
  <c r="K52" i="8"/>
  <c r="I24" i="8"/>
  <c r="G44" i="8"/>
  <c r="K20" i="8"/>
  <c r="I20" i="8"/>
  <c r="F24" i="8"/>
  <c r="F44" i="8"/>
  <c r="J24" i="8"/>
  <c r="K32" i="8"/>
  <c r="F20" i="8"/>
  <c r="K24" i="8"/>
  <c r="K40" i="8"/>
  <c r="J20" i="8"/>
  <c r="G24" i="8"/>
  <c r="F40" i="8"/>
  <c r="E16" i="8"/>
  <c r="E28" i="8"/>
  <c r="I12" i="8"/>
  <c r="K12" i="8"/>
  <c r="G12" i="8"/>
  <c r="J12" i="8"/>
  <c r="F12" i="8"/>
  <c r="H16" i="8" l="1"/>
  <c r="F16" i="8"/>
  <c r="G16" i="8"/>
  <c r="H76" i="8"/>
  <c r="G76" i="8"/>
  <c r="F76" i="8"/>
  <c r="I76" i="8"/>
  <c r="H72" i="8"/>
  <c r="G72" i="8"/>
  <c r="F72" i="8"/>
  <c r="I72" i="8"/>
  <c r="H52" i="8"/>
  <c r="K38" i="8"/>
  <c r="I56" i="8"/>
  <c r="F68" i="8"/>
  <c r="F64" i="8"/>
  <c r="I68" i="8"/>
  <c r="I64" i="8"/>
  <c r="H68" i="8"/>
  <c r="H64" i="8"/>
  <c r="G68" i="8"/>
  <c r="G64" i="8"/>
  <c r="I60" i="8"/>
  <c r="K18" i="8"/>
  <c r="I18" i="8"/>
  <c r="G48" i="8"/>
  <c r="F48" i="8"/>
  <c r="F36" i="8"/>
  <c r="J16" i="8"/>
  <c r="I16" i="8"/>
  <c r="G36" i="8"/>
  <c r="K36" i="8"/>
  <c r="F38" i="8"/>
  <c r="G32" i="8"/>
  <c r="G56" i="8"/>
  <c r="F32" i="8"/>
  <c r="J32" i="8"/>
  <c r="F28" i="8"/>
  <c r="K48" i="8"/>
  <c r="G60" i="8"/>
  <c r="F60" i="8"/>
  <c r="I28" i="8"/>
  <c r="H28" i="8"/>
  <c r="F52" i="8"/>
  <c r="G52" i="8"/>
  <c r="F56" i="8"/>
  <c r="H56" i="8"/>
  <c r="K16" i="8"/>
  <c r="J18" i="8"/>
  <c r="J28" i="8"/>
  <c r="K28" i="8"/>
  <c r="G28" i="8"/>
  <c r="H60" i="8"/>
  <c r="E275" i="9" l="1"/>
  <c r="E304" i="5" l="1"/>
  <c r="H304" i="5" s="1"/>
  <c r="E277" i="9"/>
  <c r="E306" i="5" s="1"/>
  <c r="H306" i="5" s="1"/>
  <c r="E278" i="9"/>
  <c r="E307" i="5" s="1"/>
  <c r="E76" i="8" l="1"/>
  <c r="H16" i="5"/>
  <c r="H19" i="5" l="1"/>
  <c r="H313" i="5" s="1"/>
  <c r="G16" i="5"/>
  <c r="K76" i="8"/>
  <c r="J76" i="8"/>
  <c r="E10" i="8" l="1"/>
  <c r="E80" i="8" l="1"/>
  <c r="E9" i="8" s="1"/>
  <c r="F10" i="8"/>
  <c r="F80" i="8" s="1"/>
  <c r="K10" i="8"/>
  <c r="K80" i="8" s="1"/>
  <c r="H10" i="8"/>
  <c r="H80" i="8" s="1"/>
  <c r="I10" i="8"/>
  <c r="I80" i="8" s="1"/>
  <c r="G10" i="8"/>
  <c r="G80" i="8" s="1"/>
  <c r="J10" i="8"/>
  <c r="J80" i="8" s="1"/>
  <c r="I79" i="8" l="1"/>
  <c r="G79" i="8"/>
  <c r="H79" i="8"/>
  <c r="J79" i="8"/>
  <c r="K79" i="8"/>
  <c r="F79" i="8"/>
  <c r="L80" i="8"/>
  <c r="L36" i="8"/>
  <c r="L37" i="8" s="1"/>
  <c r="E77" i="8"/>
  <c r="E71" i="8"/>
  <c r="E73" i="8"/>
  <c r="E69" i="8"/>
  <c r="E57" i="8"/>
  <c r="E47" i="8"/>
  <c r="E53" i="8"/>
  <c r="E39" i="8"/>
  <c r="E33" i="8"/>
  <c r="E23" i="8"/>
  <c r="E25" i="8"/>
  <c r="E45" i="8"/>
  <c r="F6" i="8"/>
  <c r="E63" i="8"/>
  <c r="E35" i="8"/>
  <c r="E19" i="8"/>
  <c r="E67" i="8"/>
  <c r="E59" i="8"/>
  <c r="E49" i="8"/>
  <c r="E41" i="8"/>
  <c r="E37" i="8"/>
  <c r="E15" i="8"/>
  <c r="E27" i="8"/>
  <c r="E13" i="8"/>
  <c r="E65" i="8"/>
  <c r="E61" i="8"/>
  <c r="E51" i="8"/>
  <c r="E11" i="8"/>
  <c r="E21" i="8"/>
  <c r="E55" i="8"/>
  <c r="E43" i="8"/>
  <c r="E31" i="8"/>
  <c r="E17" i="8"/>
  <c r="E29" i="8"/>
  <c r="E75" i="8"/>
  <c r="E79" i="8" l="1"/>
  <c r="L79" i="8"/>
  <c r="L35" i="8"/>
</calcChain>
</file>

<file path=xl/sharedStrings.xml><?xml version="1.0" encoding="utf-8"?>
<sst xmlns="http://schemas.openxmlformats.org/spreadsheetml/2006/main" count="2400" uniqueCount="766">
  <si>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</si>
  <si>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</si>
  <si>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</si>
  <si>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</si>
  <si>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</si>
  <si>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</si>
  <si>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</si>
  <si>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</si>
  <si>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</si>
  <si>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</si>
  <si>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</si>
  <si>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</si>
  <si>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</si>
  <si>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</si>
  <si>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</si>
  <si>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</si>
  <si>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INSTALAÇÕES INICIAIS DA OBRA</t>
  </si>
  <si>
    <t>1.2</t>
  </si>
  <si>
    <t>IIO-PLA-005</t>
  </si>
  <si>
    <t>OBR-001</t>
  </si>
  <si>
    <t>OBRAS VIÁRIAS</t>
  </si>
  <si>
    <t>2.1</t>
  </si>
  <si>
    <t>OBR-VIA-130</t>
  </si>
  <si>
    <t>REGULARIZAÇÃO DO SUBLEITO COM PROCTOR INTERMEDIÁRIO</t>
  </si>
  <si>
    <t>OBR-VIA-145</t>
  </si>
  <si>
    <t>OBR-VIA-435</t>
  </si>
  <si>
    <t>OBR-VIA-165</t>
  </si>
  <si>
    <t>OBR-VIA-160</t>
  </si>
  <si>
    <t>DRE-001</t>
  </si>
  <si>
    <t>3.1</t>
  </si>
  <si>
    <t>4.1</t>
  </si>
  <si>
    <t>TOTAL GERAL DA OBRA</t>
  </si>
  <si>
    <t xml:space="preserve">FOLHA Nº: </t>
  </si>
  <si>
    <t>PREFEITURA: PREFEITURA MUNICIPAL DE CORAÇÃO DE JESUS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</si>
  <si>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</si>
  <si>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unid.</t>
  </si>
  <si>
    <t>m²</t>
  </si>
  <si>
    <t>1.3</t>
  </si>
  <si>
    <t>MOB-DES-020</t>
  </si>
  <si>
    <t>MOBILIZAÇÃO E DESMOBILIZAÇÃO DE OBRA - PARA OBRAS EXECUTADAS EM CENTROS URBANOS OU PRÓXIMOS DE CENTROS URBANOS - 0,5% DO TOTAL</t>
  </si>
  <si>
    <t>%</t>
  </si>
  <si>
    <t>1.4</t>
  </si>
  <si>
    <t>1.0</t>
  </si>
  <si>
    <t>2.0</t>
  </si>
  <si>
    <t>2.1.1</t>
  </si>
  <si>
    <t>OBR-VIA-015</t>
  </si>
  <si>
    <t>2.1.2</t>
  </si>
  <si>
    <t xml:space="preserve">TRA-CAM-020 </t>
  </si>
  <si>
    <t>2.1.3</t>
  </si>
  <si>
    <t>2.1.4</t>
  </si>
  <si>
    <t>2.1.5</t>
  </si>
  <si>
    <t>2.1.6</t>
  </si>
  <si>
    <t>2.1.7</t>
  </si>
  <si>
    <t>2.1.8</t>
  </si>
  <si>
    <t>ESCAVAÇÃO E CARGA COM TRATOR E CARREGADEIRA (MATERIAL DE 1ª CATEGORIA)</t>
  </si>
  <si>
    <t>m³</t>
  </si>
  <si>
    <t xml:space="preserve">TRANSPORTE DE MATERIAL DE QUALQUER NATUREZA EM
CAMINHÃO DMT &gt; 5 KM (DENTRO DO PERÍMETRO URBANO)
</t>
  </si>
  <si>
    <t>m³xKm</t>
  </si>
  <si>
    <t>TxKm</t>
  </si>
  <si>
    <t>2.2.0</t>
  </si>
  <si>
    <t>SERVIÇOS COMPLEMENTARES - DRENAGEM</t>
  </si>
  <si>
    <t>2.2.1</t>
  </si>
  <si>
    <t>DRE-SAR-025</t>
  </si>
  <si>
    <t>m</t>
  </si>
  <si>
    <t>4.0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</si>
  <si>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</si>
  <si>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</si>
  <si>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</si>
  <si>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</si>
  <si>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</si>
  <si>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</si>
  <si>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</si>
  <si>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</si>
  <si>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4.2.0</t>
  </si>
  <si>
    <t>4.2.1</t>
  </si>
  <si>
    <t>( X )</t>
  </si>
  <si>
    <t xml:space="preserve"> SUB TOTAL</t>
  </si>
  <si>
    <t>SUB TOTAL</t>
  </si>
  <si>
    <t>SUBTOTAL</t>
  </si>
  <si>
    <t>SUBTTOTAL</t>
  </si>
  <si>
    <t>3.0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</si>
  <si>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</si>
  <si>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</si>
  <si>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</si>
  <si>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</si>
  <si>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</si>
  <si>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</si>
  <si>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</si>
  <si>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</si>
  <si>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3.2.0</t>
  </si>
  <si>
    <t>3.2.1</t>
  </si>
  <si>
    <t>5.0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</si>
  <si>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</si>
  <si>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</si>
  <si>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</si>
  <si>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</si>
  <si>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</si>
  <si>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</si>
  <si>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</si>
  <si>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</si>
  <si>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</si>
  <si>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5.2.0</t>
  </si>
  <si>
    <t>5.2.1</t>
  </si>
  <si>
    <t>6.0</t>
  </si>
  <si>
    <t>6.1.0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</si>
  <si>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</si>
  <si>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</si>
  <si>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</si>
  <si>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</si>
  <si>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</si>
  <si>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</si>
  <si>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</si>
  <si>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</si>
  <si>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6.2.0</t>
  </si>
  <si>
    <t>6.2.1</t>
  </si>
  <si>
    <t>7.0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</si>
  <si>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</si>
  <si>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</si>
  <si>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</si>
  <si>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</si>
  <si>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</si>
  <si>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</si>
  <si>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</si>
  <si>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</si>
  <si>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</si>
  <si>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7.2.0</t>
  </si>
  <si>
    <t>7.2.1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</si>
  <si>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</si>
  <si>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</si>
  <si>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</si>
  <si>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</si>
  <si>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</si>
  <si>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</si>
  <si>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</si>
  <si>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</si>
  <si>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</si>
  <si>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</si>
  <si>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</si>
  <si>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</si>
  <si>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11</t>
  </si>
  <si>
    <t>TOTAL</t>
  </si>
  <si>
    <t xml:space="preserve"> </t>
  </si>
  <si>
    <t>Observações:</t>
  </si>
  <si>
    <t>PREFEITURA:PREFEITURA MUNICIPAL DE CORAÇÃO DE JESUS</t>
  </si>
  <si>
    <t>LOCAL: TRECHOS DE RUAS URBANAS DE CORAÇÃO DE JESUS</t>
  </si>
  <si>
    <t>ROBSON ADALBERTO MOTA DIAS</t>
  </si>
  <si>
    <t>PREFEITO MUNICIPAL</t>
  </si>
  <si>
    <t>ENGENHEIRO CIVIL</t>
  </si>
  <si>
    <t xml:space="preserve">ED-7624 </t>
  </si>
  <si>
    <t>BANHEIRO QUÍMICO 110 X 120 X 230 CM COM MANUTENÇÃO</t>
  </si>
  <si>
    <t>IIO-SAN-005</t>
  </si>
  <si>
    <t>MÊS</t>
  </si>
  <si>
    <t>MEMORIA DE CALCULO DE QUANTITATIVOS</t>
  </si>
  <si>
    <t>PREFEITURA MUNICIPAL DE CORAÇÃO DE JESUS</t>
  </si>
  <si>
    <t>FORMULAS</t>
  </si>
  <si>
    <t>1.1.1</t>
  </si>
  <si>
    <t>1.1.2</t>
  </si>
  <si>
    <t>1.1.3</t>
  </si>
  <si>
    <t>Mobilização e desmobilização de obra em centros urbanos ou próximos de centros urbanos</t>
  </si>
  <si>
    <t>VERBA DE MOBILIZAÇÃO E DESMOBILIZAÇÃO DE OBRA (0,5% DO RECURSO TOTAL)</t>
  </si>
  <si>
    <t>1.1.4</t>
  </si>
  <si>
    <t>2.1.0</t>
  </si>
  <si>
    <t>AREA PISTA</t>
  </si>
  <si>
    <t>MEIO FIO</t>
  </si>
  <si>
    <t>COMPRIMENTO</t>
  </si>
  <si>
    <t>AREA TOTAL</t>
  </si>
  <si>
    <t>2.1.9</t>
  </si>
  <si>
    <t>SERVIÇOS COMPLEMENTARES</t>
  </si>
  <si>
    <t>3.1.0</t>
  </si>
  <si>
    <t>3.1.9</t>
  </si>
  <si>
    <t>4.1.0</t>
  </si>
  <si>
    <t>4.1.9</t>
  </si>
  <si>
    <t>5.1.0</t>
  </si>
  <si>
    <t>5.1.9</t>
  </si>
  <si>
    <t>6.1.9</t>
  </si>
  <si>
    <t>7.1.0</t>
  </si>
  <si>
    <t>7.1.9</t>
  </si>
  <si>
    <t>_______________________________________</t>
  </si>
  <si>
    <t>COMPOSIÇÃO DE LDI</t>
  </si>
  <si>
    <t>OBRA:</t>
  </si>
  <si>
    <t>CÁLCULO DE COMPOSIÇÃO DE LDI</t>
  </si>
  <si>
    <t>LDI (conforme Ácordão Nº 2622/13)- Construção de Edificios</t>
  </si>
  <si>
    <t>DISCRIMINAÇÃO DAS PARCELAS</t>
  </si>
  <si>
    <t>SIGLA</t>
  </si>
  <si>
    <t>Administração Central</t>
  </si>
  <si>
    <t>AC</t>
  </si>
  <si>
    <t>Lucro</t>
  </si>
  <si>
    <t>L</t>
  </si>
  <si>
    <t>Despesas Finaceiras</t>
  </si>
  <si>
    <t>DF</t>
  </si>
  <si>
    <t>Seguros</t>
  </si>
  <si>
    <t>S</t>
  </si>
  <si>
    <t>Garantias</t>
  </si>
  <si>
    <t>G</t>
  </si>
  <si>
    <t>Risco</t>
  </si>
  <si>
    <t>R</t>
  </si>
  <si>
    <t>Tributos</t>
  </si>
  <si>
    <t>I</t>
  </si>
  <si>
    <t>ISS</t>
  </si>
  <si>
    <t>PIS</t>
  </si>
  <si>
    <t>CONFINS</t>
  </si>
  <si>
    <t>INSS</t>
  </si>
  <si>
    <t>CPRB</t>
  </si>
  <si>
    <t>FÓRMULA DO BDI =</t>
  </si>
  <si>
    <t>(1+(AC+S+G+R))*(1+DF)*(1+L)</t>
  </si>
  <si>
    <t>(1 - (I + CPRB)</t>
  </si>
  <si>
    <t xml:space="preserve">BDI(numerador) = </t>
  </si>
  <si>
    <t xml:space="preserve">BDI(denominador) = </t>
  </si>
  <si>
    <t xml:space="preserve">BDI TOTAL = </t>
  </si>
  <si>
    <t xml:space="preserve">                    </t>
  </si>
  <si>
    <t>_________________________________________</t>
  </si>
  <si>
    <t>Custo Direto</t>
  </si>
  <si>
    <t>CD</t>
  </si>
  <si>
    <t>Seguros, Garantias e Risco</t>
  </si>
  <si>
    <t>ISS= 5 %</t>
  </si>
  <si>
    <t>1.1.5</t>
  </si>
  <si>
    <t>1.5</t>
  </si>
  <si>
    <t>-</t>
  </si>
  <si>
    <t>BASE DE SOLO SEM MISTURA, COMPACTADA NA ENERGIA DO PROCTOR INTERMEDIÁRIO (EXECUÇÃO, INCLUINDO ESCAVAÇÃO, CARGA, DESCARGA, ESPALHAMENTO, UMIDECIMENTO E
COMPACTAÇÃO DO MATERIAL; EXCLUI AQUISIÇÃO E TRANSPORTE DO MATERIAL)</t>
  </si>
  <si>
    <t>IMPRIMAÇÃO (EXECUÇÃO E FORNECIMENTO DO MATERIAL BETUMINOSO, EXCLUSIVE TRANSPORTE DO MATERIAL BETUMINOSO)</t>
  </si>
  <si>
    <t xml:space="preserve">TRANSPORTE DE MATERIAL DE QUALQUER NATUREZA. DISTÂNCIA MÉDIA DE TRANSPORTE &gt;= 50,10 KM </t>
  </si>
  <si>
    <t>PINTURA DE LIGAÇÃO (EXECUÇÃO E FORNECIMENTO DO MATERIAL BETUMINOSO, EXCLUSIVE TRANSPORTE DO MATERIAL BETUMINOSO)</t>
  </si>
  <si>
    <t>MEIO-FIO COM SARJETA, EXECUTADO C/EXTRUSORA (SARJETA 30X8CM MEIO-FIO 15X10CM X H=23CM), INCLUI ESCAVAÇÃO E ACERTO FAIXA 0,45M</t>
  </si>
  <si>
    <t xml:space="preserve">EXECUÇÃO E APLICAÇÃO DE CONCRETO ASFÁLTICO PREMISTURADO À FRIO (PMF), EM BETONEIRA, INCLUINDO
FORNECIMENTO E TRANSPORTE DOS AGREGADOS E MATERIAL
BETUMINOSO, INCLUSIVE TRANSPORTE DA MASSA ASFÁLTICA ATÉ A PISTA
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</si>
  <si>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 ANTICORROSIVO E TINTA AUTOMOTIVA, CONFORME MANUAL DE IDENTIDADE VISUAL DO GOVERNO DE MINAS</t>
  </si>
  <si>
    <t>1 PLACA DE OBRA TAMANHO PADRÃO -&gt; 3,00m X 1,50m POR BAIRRO</t>
  </si>
  <si>
    <t xml:space="preserve">TRANSPORTE DE MATERIAL DE QUALQUER NATUREZA EM CAMINHÃO DMT &gt; 5 KM (DENTRO DO PERÍMETRO URBANO)
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</si>
  <si>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</si>
  <si>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 xml:space="preserve">EXECUÇÃO E APLICAÇÃO DE CONCRETO ASFÁLTICO PREMISTURADO À FRIO (PMF), EM BETONEIRA, INCLUINDO FORNECIMENTO E TRANSPORTE DOS AGREGADOS E MATERIAL BETUMINOSO, INCLUSIVE TRANSPORTE DA MASSA ASFÁLTICA ATÉ A
PISTA
</t>
  </si>
  <si>
    <t>VALOR DO CONVÊNIO:</t>
  </si>
  <si>
    <t>ED-16350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</si>
  <si>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</si>
  <si>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QUADRO CÁLCULO DE AREAS E COMPRIMENTOS</t>
  </si>
  <si>
    <t>ASFALTO (ACABAMENTO CURVA DE CRUZAMENTO)</t>
  </si>
  <si>
    <t>ASFALTO (PISTA DE ROLAMENTO)</t>
  </si>
  <si>
    <t>LOCAL</t>
  </si>
  <si>
    <t>QUADRO DE RESUMO TOTAL</t>
  </si>
  <si>
    <t xml:space="preserve">MEIO FIO COM SARJETA, EXECUTADO COM EXTRUSORA </t>
  </si>
  <si>
    <t>0,40 m</t>
  </si>
  <si>
    <t>8.0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</si>
  <si>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</si>
  <si>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</si>
  <si>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</si>
  <si>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</si>
  <si>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</si>
  <si>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</si>
  <si>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</si>
  <si>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</si>
  <si>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</si>
  <si>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</si>
  <si>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</si>
  <si>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8.2.0</t>
  </si>
  <si>
    <t>8.2.1</t>
  </si>
  <si>
    <t>9.0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</si>
  <si>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</si>
  <si>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</si>
  <si>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</si>
  <si>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</si>
  <si>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</si>
  <si>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</si>
  <si>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</si>
  <si>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</si>
  <si>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</si>
  <si>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</si>
  <si>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9.2.0</t>
  </si>
  <si>
    <t>9.2.1</t>
  </si>
  <si>
    <t>10.0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</si>
  <si>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</si>
  <si>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</si>
  <si>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</si>
  <si>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</si>
  <si>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</si>
  <si>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</si>
  <si>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</si>
  <si>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</si>
  <si>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</si>
  <si>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</si>
  <si>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10.2.0</t>
  </si>
  <si>
    <t>10.2.1</t>
  </si>
  <si>
    <t>11.0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</si>
  <si>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</si>
  <si>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</si>
  <si>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</si>
  <si>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</si>
  <si>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</si>
  <si>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</si>
  <si>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</si>
  <si>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</si>
  <si>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</si>
  <si>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</si>
  <si>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11.2.0</t>
  </si>
  <si>
    <t>11.2.1</t>
  </si>
  <si>
    <t>12.0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</si>
  <si>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</si>
  <si>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</si>
  <si>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</si>
  <si>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</si>
  <si>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</si>
  <si>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</si>
  <si>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</si>
  <si>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</si>
  <si>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</si>
  <si>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</si>
  <si>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12.2.0</t>
  </si>
  <si>
    <t>12.2.1</t>
  </si>
  <si>
    <t>13.0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</si>
  <si>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</si>
  <si>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</si>
  <si>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</si>
  <si>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</si>
  <si>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</si>
  <si>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</si>
  <si>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</si>
  <si>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</si>
  <si>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</si>
  <si>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</si>
  <si>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13.2.0</t>
  </si>
  <si>
    <t>13.2.1</t>
  </si>
  <si>
    <t>14.0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</si>
  <si>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</si>
  <si>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</si>
  <si>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</si>
  <si>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</si>
  <si>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</si>
  <si>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</si>
  <si>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</si>
  <si>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</si>
  <si>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</si>
  <si>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</si>
  <si>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14.2.0</t>
  </si>
  <si>
    <t>14.2.1</t>
  </si>
  <si>
    <t>15.0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</si>
  <si>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</si>
  <si>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</si>
  <si>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</si>
  <si>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</si>
  <si>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</si>
  <si>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</si>
  <si>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</si>
  <si>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</si>
  <si>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</si>
  <si>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15.2.0</t>
  </si>
  <si>
    <t>15.2.1</t>
  </si>
  <si>
    <t>16.0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</si>
  <si>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</si>
  <si>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</si>
  <si>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</si>
  <si>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</si>
  <si>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</si>
  <si>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</si>
  <si>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</si>
  <si>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</si>
  <si>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</si>
  <si>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16.2.0</t>
  </si>
  <si>
    <t>16.2.1</t>
  </si>
  <si>
    <t>8.1.0</t>
  </si>
  <si>
    <t>9.1.0</t>
  </si>
  <si>
    <t>10.1.0</t>
  </si>
  <si>
    <t>11.1.0</t>
  </si>
  <si>
    <t>12.1.0</t>
  </si>
  <si>
    <t>13.1.0</t>
  </si>
  <si>
    <t>14.1.0</t>
  </si>
  <si>
    <t>15.1.0</t>
  </si>
  <si>
    <t>16.1.0</t>
  </si>
  <si>
    <t xml:space="preserve">SERVIÇOS COMPLEMENTARES </t>
  </si>
  <si>
    <t>PASSEIO</t>
  </si>
  <si>
    <t>MEIO FIO COM SARJETA, EXECUTADO COM EXTRUSORA (40cm)</t>
  </si>
  <si>
    <t xml:space="preserve">ASFALTO (PISTA DE ROLAMENTO) +  ASFALTO (ACABAMENTO CURVA DE CRUZAMENTO) + SARJETA E MEIO FIO </t>
  </si>
  <si>
    <t xml:space="preserve">ASFALTO (PISTA DE ROLAMENTO) + 
ASFALTO (ACABAMENTO CURVA DE CRUZAMENTO) </t>
  </si>
  <si>
    <t>MEIO FIO (10cm) COM SARJETA, EXECUTADO COM  EXTRUSORA (30cm)</t>
  </si>
  <si>
    <t>RUA H CONJUNTO HABITACIONAL ALVARO CORDEIRO 1</t>
  </si>
  <si>
    <t>RUA G CONJUNTO HABITACIONAL ALVARO CORDEIRO 1</t>
  </si>
  <si>
    <t>RUA A CONJUNTO HABITACIONAL ALVARO CORDEIRO 1</t>
  </si>
  <si>
    <t>RUA B CONJUNTO HABITACIONAL ALVARO CORDEIRO 1</t>
  </si>
  <si>
    <t>RUA B TRECHO 3 CONJUNTO HABITACIONAL ALVARO CORDEIRO 2</t>
  </si>
  <si>
    <t>RUA B TRECHO 2 CONJUNTO HABITACIONAL ALVARO CORDEIRO 2</t>
  </si>
  <si>
    <t>RUA B TRECHO 1  CONJUNTO HABITACIONAL ALVARO CORDEIRO 2</t>
  </si>
  <si>
    <t>RUA E CONJUNTO HABITACIONAL ALVARO CORDEIRO 2</t>
  </si>
  <si>
    <t>RUA A CONJUNTO HABITACIONAL ALVARO CORDEIRO 2</t>
  </si>
  <si>
    <t>RUA G CONJUNTO HABITACIONAL ALVARO CORDEIRO 2</t>
  </si>
  <si>
    <t>BOTA FORA DO MATERIAL ESCAVADO CONFORME ITEM 2.1.1 -&gt;131,87m³ x 8km</t>
  </si>
  <si>
    <t>BOTA FORA DO MATERIAL ESCAVADO CONFORME ITEM 2.1.1 -&gt;244,53m³ x 8km</t>
  </si>
  <si>
    <t>COMPRIMENTO VEZES LARGURA MEDIA DA PISTA  : 232,89m x 7,0m</t>
  </si>
  <si>
    <t xml:space="preserve"> AREA DE REGULARIZAÇÃO VEZES ESPESSURA (PROFUNDIDADE) DE ESCAVAÇÃO-&gt; 1630,23m² x 0,15m</t>
  </si>
  <si>
    <t>VOLUME DE MATERIAL DA BASE VEZES DMT -&gt;244,53m³ x 11,8km</t>
  </si>
  <si>
    <t xml:space="preserve"> AREA DE REGULARIZAÇÃO VEZES ESPESSURA (PROFUNDIDADE) DE ESCAVAÇÃO  -1630,23m² x 0,15m =</t>
  </si>
  <si>
    <t>LARGURA PISTA ROLAMENTO VEZES COMPRIMENTO MAIS  ACABAMENTO CURVA DE CRUZAMENTO -&gt; 232,89m x 6,20m</t>
  </si>
  <si>
    <t>ÁREA DE APLICAÇÃO DO MATERIAL VEZES ESPESSURA DA PAVIMENTAÇÃO -&gt; (1443,92m² x 0,03m)</t>
  </si>
  <si>
    <t>SOMATÓRIO DE MEIO-FIO COM SARJETA+ AMARAÇÃO FINAL COM SARJETA 102,90+108,75+122,16+119,38</t>
  </si>
  <si>
    <t>BOTA FORA DO MATERIAL ESCAVADO CONFORME ITEM 2.1.1 -&gt;77,69m³ x 8km</t>
  </si>
  <si>
    <t>COMPRIMENTO VEZES LARGURA MEDIA DA PISTA  :        73,99m x 7,0m</t>
  </si>
  <si>
    <t>VOLUME DE MATERIAL DA BASE VEZES DMT -&gt;77,69m³ x 11,8km</t>
  </si>
  <si>
    <t>LARGURA PISTA ROLAMENTO VEZES COMPRIMENTO MAIS  ACABAMENTO CURVA DE CRUZAMENTO -&gt; 73,99m x 6,2m</t>
  </si>
  <si>
    <t xml:space="preserve">SOMATÓRIO DE MEIO-FIO COM SARJETA+ AMARAÇÃO FINAL COM SARJETA                                                75,41m+72,57
</t>
  </si>
  <si>
    <t>BOTA FORA DO MATERIAL ESCAVADO CONFORME ITEM 2.1.1 -&gt;66,10m³ x 8km</t>
  </si>
  <si>
    <t>COMPRIMENTO VEZES LARGURA MEDIA DA PISTA  :  42,81m x 7,34m + 16,34m x 7,19m  + 8,98m²</t>
  </si>
  <si>
    <t>VOLUME DE MATERIAL DA BASE VEZES DMT -&gt; 66,10m³ x 11,8km</t>
  </si>
  <si>
    <t>AREA DE REGULARIZAÇÃO VEZES ESPESSURA (PROFUNDIDADE) DE ESCAVAÇÃO                                            440,69m³ X 0,15m</t>
  </si>
  <si>
    <t>ÁREA DE APLICAÇÃO DO MATERIAL VEZES ESPESSURA DA PAVIMENTAÇÃO -&gt; (393,37m² x 0,03m)</t>
  </si>
  <si>
    <t>SOMATÓRIO DE MEIO-FIO COM SARJETA+ AMARAÇÃO FINAL COM SARJETA -&gt; 39,54m+42,80m+16,34m+16,34m</t>
  </si>
  <si>
    <t>BOTA FORA DO MATERIAL ESCAVADO CONFORME ITEM 2.1.1 -&gt;22,66m³ x 8km</t>
  </si>
  <si>
    <t>COMPRIMENTO VEZES LARGURA MEDIA DA PISTA  : 21,58m x 7,0m</t>
  </si>
  <si>
    <t>AREA DE REGULARIZAÇÃO VEZES ESPESSURA (PROFUNDIDADE) DE ESCAVAÇÃO-&gt; 151,06m² x 0,15m</t>
  </si>
  <si>
    <t>VOLUME DE MATERIAL DA BASE VEZES DMT -&gt;      22,66m³ x 11,8km</t>
  </si>
  <si>
    <t>LARGURA PISTA ROLAMENTO VEZES COMPRIMENTO MAIS  ACABAMENTO CURVA DE CRUZAMENTO -&gt; 21,58m x 6,2m</t>
  </si>
  <si>
    <t>ÁREA DE APLICAÇÃO DO MATERIAL  VEZES ESPESSURA DA PAVIMENTAÇÃO -&gt; (133,80m² x 0,03m)</t>
  </si>
  <si>
    <t xml:space="preserve">SOMATÓRIO DE MEIO-FIO COM SARJETA+ AMARAÇÃO FINAL COM SARJETA  -&gt; 21,72m +21,43m
  </t>
  </si>
  <si>
    <t>BOTA FORA DO MATERIAL ESCAVADO CONFORME ITEM 2.1.1 -&gt;45,99m³ x 8km</t>
  </si>
  <si>
    <t>COMPRIMENTO VEZES LARGURA MEDIA DA PISTA  :  43,80m x 7,0m</t>
  </si>
  <si>
    <t>AREA DE REGULARIZAÇÃO VEZES ESPESSURA (PROFUNDIDADE) DE ESCAVAÇÃO-&gt; 306,60m² x 0,15m</t>
  </si>
  <si>
    <t>VOLUME DE MATERIAL DA BASE VEZES DMT -&gt; 45,99m³ x 11,8km</t>
  </si>
  <si>
    <t xml:space="preserve">COMPRIMENTO VEZES LARGURA MEDIA DA PISTA  VEZES EXPESSURA DE CORTE: 43,80m X  7,0m X 0,15m </t>
  </si>
  <si>
    <t xml:space="preserve">LARGURA PISTA ROLAMENTO VEZES COMPRIMENTO MAIS  ACABAMENTO CURVA DE CRUZAMENTO  -&gt; 43,80m x 6,2m
</t>
  </si>
  <si>
    <t>ÁREA DE APLICAÇÃO DO MATERIAL VEZES ESPESSURA DA PAVIMENTAÇÃO -&gt; (271,56m² x 0,03m)</t>
  </si>
  <si>
    <t xml:space="preserve">EXECUÇÃO E APLICAÇÃO DE CONCRETO ASFÁLTICO PREMISTURADO À FRIO (PMF), EM BETONEIRA, INCLUINDO
FORNECIMENTO E TRANSPORTE DOS AGREGADOS E MATERIAL
BETUMINOSO, INCLUSIVE TRANSPORTE DA MASSA ASFÁLTICA ATÉ A PISTA.
</t>
  </si>
  <si>
    <t xml:space="preserve">SOMATÓRIO DE MEIO-FIO COM SARJETA+ AMARAÇÃO FINAL COM SARJETA  =43,80m +43,80m
</t>
  </si>
  <si>
    <t>RUA PLATINA CONJUNTO HABITACIONAL ALVARO CORDEIRO 2</t>
  </si>
  <si>
    <t>BOTA FORA DO MATERIAL ESCAVADO CONFORME ITEM 2.1.1 -&gt;84,74m³ x 8km</t>
  </si>
  <si>
    <t>COMPRIMENTO VEZES LARGURA MEDIA DA PISTA  :         74,58m x 6,8m + 51,56m² + 6,26m²</t>
  </si>
  <si>
    <t>VOLUME DE MATERIAL DA BASE VEZES DMT -&gt;84,74m³ x 11,8km</t>
  </si>
  <si>
    <t xml:space="preserve"> AREA DE REGULARIZAÇÃO VEZES ESPESSURA (PROFUNDIDADE) DE ESCAVAÇÃO  -&gt; 564,96m x 0,15m </t>
  </si>
  <si>
    <t>LARGURA PISTA ROLAMENTO VEZES COMPRIMENTO MAIS  ACABAMENTO CURVA DE CRUZAMENTO 74,58m x 6,0m + 57,82m²</t>
  </si>
  <si>
    <t>ÁREA DE APLICAÇÃO DO MATERIAL VEZES ESPESSURA DA PAVIMENTAÇÃO -&gt; (505,30m² x 0,03m)</t>
  </si>
  <si>
    <t>BOTA FORA DO MATERIAL ESCAVADO CONFORME ITEM 2.1.1 -&gt;59,58m³ x 8km</t>
  </si>
  <si>
    <t>AREA DE REGULARIZAÇÃO VEZES ESPESSURA (PROFUNDIDADE) DE ESCAVAÇÃO-&gt; 397,19m² x 0,15m</t>
  </si>
  <si>
    <t>VOLUME DE MATERIAL DA BASE VEZES DMT -&gt; 59,58m³ x 11,8km</t>
  </si>
  <si>
    <t xml:space="preserve">AREA DE REGULARIZAÇÃO VEZES ESPESSURA (PROFUNDIDADE) DE ESCAVAÇÃO  -397,19m² x 0,15m </t>
  </si>
  <si>
    <t xml:space="preserve">LARGURA PISTA ROLAMENTO VEZES COMPRIMENTO MAIS  ACABAMENTO CURVA DE CRUZAMENTO  --&gt;58,41m x 6,0 m
</t>
  </si>
  <si>
    <t>SOMATÓRIO DE MEIO-FIO COM SARJETA+ AMARAÇÃO FINAL COM SARJETA  =61,23m + 55,59m</t>
  </si>
  <si>
    <t>BOTA FORA DO MATERIAL ESCAVADO CONFORME ITEM 2.1.1 -&gt;66,73m³ x 8km</t>
  </si>
  <si>
    <t>COMPRIMENTO VEZES LARGURA MEDIA DA PISTA  :  65,42m x 6,8m</t>
  </si>
  <si>
    <t xml:space="preserve"> AREA DE REGULARIZAÇÃO VEZES ESPESSURA (PROFUNDIDADE) DE ESCAVAÇÃO-&gt; 444,86m² x 0,15m</t>
  </si>
  <si>
    <t>VOLUME DE MATERIAL DA BASE VEZES DMT -&gt;66,73m³ x 11,8km</t>
  </si>
  <si>
    <t xml:space="preserve"> AREA DE REGULARIZAÇÃO VEZES ESPESSURA (PROFUNDIDADE) DE ESCAVAÇÃO  - 444,86m² x 0,15m =</t>
  </si>
  <si>
    <t>LARGURA PISTA ROLAMENTO VEZES COMPRIMENTO MAIS  ACABAMENTO CURVA DE CRUZAMENTO --&gt;  65,42m x 6,0m</t>
  </si>
  <si>
    <t>ÁREA DE APLICAÇÃO DO MATERIAL VEZES ESPESSURA DA PAVIMENTAÇÃO -&gt; (392,52m² x 0,03m)</t>
  </si>
  <si>
    <t>SOMATÓRIO DE MEIO-FIO COM SARJETA+ AMARAÇÃO FINAL COM SARJETA  --&gt;56,62m+34,54m+24,88</t>
  </si>
  <si>
    <t>BOTA FORA DO MATERIAL ESCAVADO CONFORME ITEM 2.1.1 -&gt;41,62m³ x 8km</t>
  </si>
  <si>
    <t>COMPRIMENTO VEZES LARGURA MEDIA DA PISTA  : 40,80m x 6,8m</t>
  </si>
  <si>
    <t xml:space="preserve"> AREA DE REGULARIZAÇÃO VEZES ESPESSURA (PROFUNDIDADE) DE ESCAVAÇÃO-&gt;277,44m² x 0,15m</t>
  </si>
  <si>
    <t>VOLUME DE MATERIAL DA BASE VEZES DMT -&gt; 41,62m³ x 11,8km</t>
  </si>
  <si>
    <t>LARGURA PISTA ROLAMENTO VEZES COMPRIMENTO MAIS  ACABAMENTO CURVA DE CRUZAMENTO --&gt; 40,80m x 6,0m</t>
  </si>
  <si>
    <t>ÁREA DE APLICAÇÃO DO MATERIAL VEZES ESPESSURA DA PAVIMENTAÇÃO -&gt; (244,80m² x 0,03m)</t>
  </si>
  <si>
    <t>EXECUÇÃO E APLICAÇÃO DE CONCRETO ASFÁLTICO PREMISTURADO À FRIO (PMF), EM BETONEIRA, INCLUINDO
FORNECIMENTO E TRANSPORTE DOS AGREGADOS E MATERIAL
BETUMINOSO, INCLUSIVE TRANSPORTE DA MASSA ASFÁLTICA ATÉ A PISTA</t>
  </si>
  <si>
    <t>SOMATÓRIO DE MEIO-FIO COM SARJETA+ AMARAÇÃO FINAL COM SARJETA -&gt;  40,71m + 40,88m</t>
  </si>
  <si>
    <t>RUA B TRECHO 1 CONJUNTO HABITACIONAL ALVARO CORDEIRO 2</t>
  </si>
  <si>
    <t>OBRAS VIÁRIAS -RUA G - CONJ. HAB. ALVARO CORDEIRO 2</t>
  </si>
  <si>
    <t>DRENAGEM  -RUA G - CONJ. HAB. ALVARO CORDEIRO 2</t>
  </si>
  <si>
    <t>OBRAS VIÁRIAS -RUA A - CONJ. HAB. ALVARO CORDEIRO 2</t>
  </si>
  <si>
    <t>DRENAGEM  -RUA A - CONJ. HAB. ALVARO CORDEIRO 2</t>
  </si>
  <si>
    <t>OBRAS VIÁRIAS - RUA B TRECHO 1 - CONJ. HAB. ALVARO CORDEIRO 2</t>
  </si>
  <si>
    <t>DRENAGEM  - RUA B TRECHO 1 - CONJ. HAB. ALVARO CORDEIRO 2</t>
  </si>
  <si>
    <t>OBRAS VIÁRIAS - RUA RUA B TRECHO 2 - CONJ. HAB. ALVARO CORDEIRO 2</t>
  </si>
  <si>
    <t>DRENAGEM  -RUA RUA B TRECHO 2 - CONJ. HAB. ALVARO CORDEIRO 2</t>
  </si>
  <si>
    <t>OBRAS VIÁRIAS - RUA RUA B TRECHO 3 - CONJ. HAB. ALVARO CORDEIRO 2</t>
  </si>
  <si>
    <t>DRENAGEM  -RUA RUA B TRECHO 3  - CONJ. HAB. ALVARO CORDEIRO 2</t>
  </si>
  <si>
    <t>OBRAS VIÁRIAS -RUA PLATINA - CONJ. HAB. ALVARO CORDEIRO 2</t>
  </si>
  <si>
    <t>DRENAGEM  -RUA PLATINA - CONJ. HAB. ALVARO CORDEIRO 2</t>
  </si>
  <si>
    <t>OBRAS VIÁRIAS -RUA  H - CONJ. HAB. ALVARO CORDEIRO 1</t>
  </si>
  <si>
    <t>DRENAGEM  -RUA H - CONJ. HAB. ALVARO CORDEIRO 1</t>
  </si>
  <si>
    <t>OBRAS VIÁRIAS -RUA G - CONJ. HAB. ALVARO CORDEIRO 1</t>
  </si>
  <si>
    <t>DRENAGEM  -RUA G - CONJ. HAB. ALVARO CORDEIRO 1</t>
  </si>
  <si>
    <t>OBRAS VIÁRIAS -RUA B - CONJ. HAB. ALVARO CORDEIRO 1</t>
  </si>
  <si>
    <t xml:space="preserve">DRENAGEM  -RUA B - CONJ. HAB. ALVARO CORDEIRO </t>
  </si>
  <si>
    <t>OBRAS VIÁRIAS -RUA  A - CONJ. HAB. ALVARO CORDEIRO 1</t>
  </si>
  <si>
    <t>DRENAGEM  -RUA A - CONJ. HAB. ALVARO CORDEIRO 1</t>
  </si>
  <si>
    <t>OBRAS VIÁRIAS - RUA E - CONJ. HAB. ALVARO CORDEIRO 2</t>
  </si>
  <si>
    <t>DRENAGEM  - RUA E - CONJ. HAB. ALVARO CORDEIRO 2</t>
  </si>
  <si>
    <t>SOMATÓRIO DE MEIO-FIO COM SARJETA+ AMARAÇÃO FINAL COM SARJETA --&gt;  44,52+44,52+101,58m +0,50m + 6,66m</t>
  </si>
  <si>
    <t xml:space="preserve">COMPRIMENTO VEZES LARGURA MEDIA DA PISTA  VEZES EXPESSURA DE CORTE:232,89m x 7,0m X 0,15m </t>
  </si>
  <si>
    <t xml:space="preserve">COMPRIMENTO VEZES LARGURA MEDIA DA PISTA  VEZES EXPESSURA DE CORTE:  73,99m x 7,0m X 0,15m </t>
  </si>
  <si>
    <t>ÁREA DE APLICAÇÃO DO MATERIAL VEZES ESPESSURA DA PAVIMENTAÇÃO -&gt; (458,74m² x 0,03m)</t>
  </si>
  <si>
    <t xml:space="preserve">COMPRIMENTO VEZES LARGURA MEDIA DA PISTA  VEZES EXPESSURA DE CORTE: 21,58m x 7,0m  X 0,15m </t>
  </si>
  <si>
    <t xml:space="preserve">AREA DE REGULARIZAÇÃO VEZES ESPESSURA (PROFUNDIDADE) DE ESCAVAÇÃO  -306,60 x 0,15m </t>
  </si>
  <si>
    <t xml:space="preserve">COMPRIMENTO VEZES LARGURA MEDIA DA PISTA  VEZES EXPESSURA DE CORTE: (74,58m x 6,8m + 51,56m² + 6,26m²) X 0,15m </t>
  </si>
  <si>
    <t>COMPRIMENTO VEZES LARGURA MEDIA DA PISTA  :  58,41m x 6,8m</t>
  </si>
  <si>
    <t xml:space="preserve">COMPRIMENTO VEZES LARGURA MEDIA DA PISTA  VEZES EXPESSURA DE CORTE: 58,41m x 6,8m X 0,15m </t>
  </si>
  <si>
    <t>ÁREA DE APLICAÇÃO DO MATERIAL VEZES ESPESSURA DA PAVIMENTAÇÃO -&gt; (350,46m² x 0,03m)</t>
  </si>
  <si>
    <t xml:space="preserve">COMPRIMENTO VEZES LARGURA MEDIA DA PISTA  VEZES EXPESSURA DE CORTE: 65,42m x 6,8m X 0,15m </t>
  </si>
  <si>
    <t xml:space="preserve">COMPRIMENTO VEZES LARGURA MEDIA DA PISTA  VEZES EXPESSURA DE CORTE: 40,80m x 6,8m X 0,15m </t>
  </si>
  <si>
    <t xml:space="preserve"> AREA DE REGULARIZAÇÃO VEZES ESPESSURA (PROFUNDIDADE) DE ESCAVAÇÃO  -277,44m x 0,15m </t>
  </si>
  <si>
    <t xml:space="preserve"> AREA DE REGULARIZAÇÃO VEZES ESPESSURA (PROFUNDIDADE) DE ESCAVAÇÃO  -&gt; 517,93m² x 0,15m </t>
  </si>
  <si>
    <t xml:space="preserve">VOLUME ESCAVADO -&gt; AREA DE REGULARIZAÇÃO VEZES ESPESSURA (PROFUNDIDADE) DE ESCAVAÇÃO                     -151,06m² x 0,15m </t>
  </si>
  <si>
    <t>15.1</t>
  </si>
  <si>
    <t>16.1</t>
  </si>
  <si>
    <t>VOLUME ESCAVADO --&gt; AREA DE REGULARIZAÇÃO VEZES ESPESSURA (PROFUNDIDADE) DE ESCAVAÇÃO-&gt;517,93m² x 0,15m</t>
  </si>
  <si>
    <t>VOLUME ESCAVADO --&gt; AREA DE REGULARIZAÇÃO VEZES ESPESSURA (PROFUNDIDADE) DE ESCAVAÇÃO-&gt; 440,69m² x 0,15m</t>
  </si>
  <si>
    <t>VOLUME ESCAVADO --&gt; AREA DE REGULARIZAÇÃO VEZES ESPESSURA (PROFUNDIDADE) DE ESCAVAÇÃO-&gt; 564,96m² x 0,15m</t>
  </si>
  <si>
    <t>LARGURA PISTA ROLAMENTO MAIS SARJETA  VEZES COMPRIMENTO MAIS  ACABAMENTO CURVA DE CRUZAMENTO --&gt;40,80m x 6,0m</t>
  </si>
  <si>
    <t>AREA DE IMPRIMAÇÃO -&gt; PISTA DE ROLAMENTO + SARJETA (30CM)</t>
  </si>
  <si>
    <t>ISS = 5%</t>
  </si>
  <si>
    <t>LARGURA PISTA ROLAMENTO MAIS SARJETA  VEZES COMPRIMENTO MAIS  ACABAMENTO CURVA DE CRUZAMENTO-&gt; 232,89m x (6,2m+0,6m)= 1583,65</t>
  </si>
  <si>
    <t>LARGURA PISTA ROLAMENTO MAIS SARJETA  VEZES COMPRIMENTO MAIS  ACABAMENTO CURVA DE CRUZAMENTO    -73,99m x (6,8m+0,6m) = 503,13m²</t>
  </si>
  <si>
    <t>LARGURA PISTA ROLAMENTO MAIS SARJETA  VEZES COMPRIMENTO MAIS  ACABAMENTO CURVA DE CRUZAMENTO (42,81m x6,54 +0,60m) + (16,34m x6,39+0,60m) +8,98m² =428,86 m²</t>
  </si>
  <si>
    <t>LARGURA PISTA ROLAMENTO MAIS SARJETA  VEZES COMPRIMENTO MAIS  ACABAMENTO CURVA DE CRUZAMENTO -21,58m x (6,2m+0,6m) = 146,74m²</t>
  </si>
  <si>
    <t xml:space="preserve">LARGURA PISTA ROLAMENTO MAIS SARJETA  VEZES COMPRIMENTO MAIS  ACABAMENTO CURVA DE CRUZAMENTO -&gt; 43,8m x(6,2m+0,6m) = 297,84m²
</t>
  </si>
  <si>
    <t xml:space="preserve">LARGURA PISTA ROLAMENTO MAIS SARJETA  VEZES COMPRIMENTO MAIS  ACABAMENTO CURVA DE CRUZAMENTO -&gt; 43,8m x (6,2m+0,6)mm = 297,84m²
</t>
  </si>
  <si>
    <t>LARGURA PISTA ROLAMENTO MAIS SARJETA  VEZES COMPRIMENTO MAIS  ACABAMENTO CURVA DE CRUZAMENTO                               (74,58m x 6,00+0,6m) +57,82m² = 550,05m²</t>
  </si>
  <si>
    <t>LARGURA PISTA ROLAMENTO MAIS SARJETA  VEZES COMPRIMENTO MAIS  ACABAMENTO CURVA DE CRUZAMENTO  --58,41m x (6,00m+0,6) m = 385,51m²</t>
  </si>
  <si>
    <t>LARGURA PISTA ROLAMENTO MAIS SARJETA  VEZES COMPRIMENTO MAIS  ACABAMENTO CURVA DE CRUZAMENTO --&gt;  65,42m x (6,0m+0,6m) = 431,77m²</t>
  </si>
  <si>
    <t>DETALHE 1</t>
  </si>
  <si>
    <t>DETALHE 2</t>
  </si>
  <si>
    <t>TABELA  CALCULO  AREAS DETALHES</t>
  </si>
  <si>
    <t>8.1.11</t>
  </si>
  <si>
    <t>ÁREA DE APLICAÇÃO DO MATERIAL VEZES O PESO POR M² ( RR1C) VEZES A DISTÂNCIA DA REFINARIA ATÉ A OBRA-&gt; (1.443,92m²) x 0,0005t/m² x (434km + 86km)</t>
  </si>
  <si>
    <t>ÁREA DE APLICAÇÃO DO MATERIAL VEZES O PESO POR M² ( RR1C) VEZES A DISTÂNCIA DA REFINARIA ATÉ A OBRA-&gt; (458,74m²) x 0,0005t/m² x (434km + 86km)</t>
  </si>
  <si>
    <t>ÁREA DE APLICAÇÃO DO MATERIAL VEZES O PESO POR M² ( RR1C) VEZES A DISTÂNCIA DA REFINARIA ATÉ A OBRA-&gt; (393,37m²) x 0,0005t/m² x (434km + 86km)</t>
  </si>
  <si>
    <t>ÁREA DE APLICAÇÃO DO MATERIAL VEZES O PESO POR M² ( RR1C) VEZES A DISTÂNCIA DA REFINARIA ATÉ A OBRA-&gt; (133,80m²) x 0,0005t/m² x (434km + 86km)</t>
  </si>
  <si>
    <t>ÁREA DE APLICAÇÃO DO MATERIAL VEZES O PESO POR M² ( RR1C) VEZES A DISTÂNCIA DA REFINARIA ATÉ A OBRA-&gt; (271,56m²) x 0,0005t/m² x (434km + 86km)</t>
  </si>
  <si>
    <t>ÁREA DE APLICAÇÃO DO MATERIAL VEZES O PESO POR M² ( RR1C) VEZES A DISTÂNCIA DA REFINARIA ATÉ A OBRA-&gt; (505,30m²) x 0,0005t/m² x (434km + 86km)</t>
  </si>
  <si>
    <t>ÁREA DE APLICAÇÃO DO MATERIAL VEZES O PESO POR M² ( RR1C) VEZES A DISTÂNCIA DA REFINARIA ATÉ A OBRA-&gt; (350,46m²) x 0,0005t/m² x (434km + 86km)</t>
  </si>
  <si>
    <t>ÁREA DE APLICAÇÃO DO MATERIAL VEZES O PESO POR M² ( RR1C) VEZES A DISTÂNCIA DA REFINARIA ATÉ A OBRA-&gt; (392,52m²) x 0,0005t/m² x (434km + 86km)</t>
  </si>
  <si>
    <t>ÁREA DE APLICAÇÃO DO MATERIAL VEZES O PESO POR M² ( RR1C) VEZES A DISTÂNCIA DA REFINARIA ATÉ A OBRA-&gt; (244,80m²) x 0,0005t/m² x (434km + 86km)</t>
  </si>
  <si>
    <t>ÁREA DE APLICAÇÃO DO MATERIAL VEZES O PESO POR M² (CM30 ) VEZES A DISTÂNCIA DA REFINARIA ATÉ A OBRA-&gt; (1583,65m²) x  0,0012t/m² x (434km + 86km)</t>
  </si>
  <si>
    <t>ÁREA DE APLICAÇÃO DO MATERIAL VEZES O PESO POR M² (CM30 ) VEZES A DISTÂNCIA DA REFINARIA ATÉ A OBRA-&gt; (503,13m²) x 0,0012t/m² x (434km + 86km)</t>
  </si>
  <si>
    <t>ÁREA DE APLICAÇÃO DO MATERIAL VEZES O PESO POR M² (CM30 ) VEZES A DISTÂNCIA DA REFINARIA ATÉ A OBRA-&gt; (428,86m²) x 0,0012t/m² x (434km + 86km)</t>
  </si>
  <si>
    <t>ÁREA DE APLICAÇÃO DO MATERIAL VEZES O PESO POR M² (CM30 ) VEZES A DISTÂNCIA DA REFINARIA ATÉ A OBRA-&gt; (146,74m²) x  0,0012t/m² x (434km + 86km)</t>
  </si>
  <si>
    <t>ÁREA DE APLICAÇÃO DO MATERIAL VEZES O PESO POR M² (CM30 ) VEZES A DISTÂNCIA DA REFINARIA ATÉ A OBRA-&gt; (297,84m²) x  0,0012t/m² x (434km + 86km)</t>
  </si>
  <si>
    <t>ÁREA DE APLICAÇÃO DO MATERIAL VEZES O PESO POR M² (CM30 ) VEZES A DISTÂNCIA DA REFINARIA ATÉ A OBRA-&gt; (550,05m²) x  0,0012t/m² x (434km + 86km)</t>
  </si>
  <si>
    <t>ÁREA DE APLICAÇÃO DO MATERIAL VEZES O PESO POR M² (CM30 ) VEZES A DISTÂNCIA DA REFINARIA ATÉ A OBRA-&gt; (385,51m²) x  0,0012t/m² x (434km + 86km)</t>
  </si>
  <si>
    <t>ÁREA DE APLICAÇÃO DO MATERIAL VEZES O PESO POR M² (CM30 ) VEZES A DISTÂNCIA DA REFINARIA ATÉ A OBRA-&gt; (431,77m²) x  0,0012t/m² x (434km + 86km)</t>
  </si>
  <si>
    <t>ÁREA DE APLICAÇÃO DO MATERIAL VEZES O PESO POR M² (CM30) VEZES A DISTÂNCIA DA REFINARIA ATÉ A OBRA-&gt; (269,28m²) x 0,0012t/m² x (434km + 86km)</t>
  </si>
  <si>
    <t>SOMATÓRIO DE MEIO-FIO COM SARJETA+ AMARAÇÃO FINAL COM SARJETA --&gt; 74,58m+16,50m+50,99m + 0,75m+1,34m+3,31m+1,37m+1,52m+3,58m</t>
  </si>
  <si>
    <t xml:space="preserve">LARGURA PISTA ROLAMENTO VEZES COMPRIMENTO MAIS  ACABAMENTO CURVA DE CRUZAMENTO --&gt; 101,58m X 6,20m + (2,52+2,51+49,33) </t>
  </si>
  <si>
    <t xml:space="preserve">COMPRIMENTO VEZES LARGURA MEDIA DA PISTA  VEZES EXPESSURA DE CORTE:(101,58 X  7,00m +(2,52+2,51+49,33)) X 0,15m </t>
  </si>
  <si>
    <t>COMPRIMENTO VEZES LARGURA MEDIA DA PISTA  : 101,58m X  7,00m + (2,52+2,51+49,33)</t>
  </si>
  <si>
    <t>BOTA FORA DO MATERIAL ESCAVADO CONFORME ITEM 2.1.1 -&gt;114,81m³ x 8km</t>
  </si>
  <si>
    <t xml:space="preserve"> AREA DE REGULARIZAÇÃO VEZES ESPESSURA (PROFUNDIDADE) DE ESCAVAÇÃO-&gt; 765,42m² x 0,15m</t>
  </si>
  <si>
    <t>VOLUME DE MATERIAL DA BASE VEZES DMT -&gt; 114,81m³ x 11,8km</t>
  </si>
  <si>
    <t xml:space="preserve"> AREA DE REGULARIZAÇÃO VEZES ESPESSURA (PROFUNDIDADE) DE ESCAVAÇÃO  -765,42 m x 0,15m =</t>
  </si>
  <si>
    <t>LARGURA PISTA ROLAMENTO MAIS SARJETA  VEZES COMPRIMENTO MAIS  ACABAMENTO CURVA DE CRUZAMENTO  -101,58m x(6,2m+0,6m) + 54,36 = 745,10 m²</t>
  </si>
  <si>
    <t>ÁREA DE APLICAÇÃO DO MATERIAL VEZES O PESO POR M² ( RR1C) VEZES A DISTÂNCIA DA REFINARIA ATÉ A OBRA-&gt; (684,16m²) x 0,0005t/m² x (434km + 86km)</t>
  </si>
  <si>
    <t>ÁREA DE APLICAÇÃO DO MATERIAL VEZES O PESO POR M² (CM30 ) VEZES A DISTÂNCIA DA REFINARIA ATÉ A OBRA-&gt; (745,10m²) x  0,0012t/m² x (434km + 86km)</t>
  </si>
  <si>
    <t>ÁREA DE APLICAÇÃO DO MATERIAL VEZES ESPESSURA DA PAVIMENTAÇÃO -&gt; (684,16m² x 0,03m)</t>
  </si>
  <si>
    <t>LARGURA  (media)</t>
  </si>
  <si>
    <t xml:space="preserve">COMPRIMENTO VEZES LARGURA MEDIA DA PISTA  VEZES EXPESSURA DE CORTE:(  42,81m x (7,76m+6,91m) /2+ 16,34m x ( 7,39m+6,98m)/2  + 8,98m² )x 0,15 m     =                                                                                                                        (  42,81m x 7,34m + 16,34m x 7,19m  + 8,98m² ) x 0,15 m </t>
  </si>
  <si>
    <t>LARGURA PISTA ROLAMENTO VEZES COMPRIMENTO MAIS  ACABAMENTO CURVA DE CRUZAMENTO -&gt; 42,81m x (6,11m+6,96m)/2 + 16,34m x(6,59m+6,18m)/2  + 8,98m²   =                                                                                         42,81m x 6,54m + 16,34m x 6,39m  + 8,98m²</t>
  </si>
  <si>
    <t>RUA E  PARTE 01 CONJUNTO HABITACIONAL ALVARO CORDEIRO 2</t>
  </si>
  <si>
    <t>RUA E  PARTE 02 CONJUNTO HABITACIONAL ALVARO CORDEIRO 2</t>
  </si>
  <si>
    <t>RUA E  PARTE 2 CONJUNTO HABITACIONAL ALVARO CORDEIRO 2</t>
  </si>
  <si>
    <t>BOTA FORA DO MATERIAL ESCAVADO CONFORME ITEM 2.1.1 -&gt;88,66m³ x 8km</t>
  </si>
  <si>
    <t>COMPRIMENTO VEZES LARGURA MEDIA DA PISTA  : 92,94m x 6,31m +4,64m</t>
  </si>
  <si>
    <t xml:space="preserve"> AREA DE REGULARIZAÇÃO VEZES ESPESSURA (PROFUNDIDADE) DE ESCAVAÇÃO  -591,09m x 0,15m </t>
  </si>
  <si>
    <t>LARGURA PISTA ROLAMENTO MAIS SARJETA  VEZES COMPRIMENTO MAIS  ACABAMENTO CURVA DE CRUZAMENTO --&gt;92,94m x (5,51m+0,6m) + 4,64m² = 572,50m²</t>
  </si>
  <si>
    <t>LARGURA PISTA ROLAMENTO VEZES COMPRIMENTO MAIS  ACABAMENTO CURVA DE CRUZAMENTO --&gt;&gt;92,94m x 5,51m + 4,64m² = 516,74m²</t>
  </si>
  <si>
    <t>ÁREA DE APLICAÇÃO DO MATERIAL VEZES O PESO POR M² (CM30) VEZES A DISTÂNCIA DA REFINARIA ATÉ A OBRA-&gt; (572,50m²) x 0,0012t/m² x (434km + 86km)</t>
  </si>
  <si>
    <t>ÁREA DE APLICAÇÃO DO MATERIAL VEZES O PESO POR M² ( RR1C) VEZES A DISTÂNCIA DA REFINARIA ATÉ A OBRA-&gt; (516,74m²) x 0,0005t/m² x (434km + 86km)</t>
  </si>
  <si>
    <t>ÁREA DE APLICAÇÃO DO MATERIAL VEZES ESPESSURA DA PAVIMENTAÇÃO -&gt; (516,74m² x 0,03m)</t>
  </si>
  <si>
    <t>SOMATÓRIO DE MEIO-FIO COM SARJETA+ AMARAÇÃO FINAL COM SARJETA -&gt;  94,91m + 92,88m</t>
  </si>
  <si>
    <t>ASFALTO (PISTA DE ROLAMENTO) TRECHO 01</t>
  </si>
  <si>
    <t>ASFALTO (PISTA DE ROLAMENTO) TRECHO 02</t>
  </si>
  <si>
    <t>RUA ONIX CONJUNTO HABITACIONAL ALVARO CORDEIRO 2</t>
  </si>
  <si>
    <t>OBRAS VIÁRIAS -RUA  2 PARTE 2 - CONJ. HAB. ALVARO CORDEIRO 2</t>
  </si>
  <si>
    <t>DRENAGEM  -RUA E PARTE2 - CONJ. HAB. ALVARO CORDEIRO 2</t>
  </si>
  <si>
    <t>17.0</t>
  </si>
  <si>
    <t>17.1.0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</si>
  <si>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</si>
  <si>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</si>
  <si>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</si>
  <si>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</si>
  <si>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</si>
  <si>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</si>
  <si>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</si>
  <si>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</si>
  <si>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</si>
  <si>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17.2.1</t>
  </si>
  <si>
    <t>18.0</t>
  </si>
  <si>
    <t>18.1.0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</si>
  <si>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</si>
  <si>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</si>
  <si>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</si>
  <si>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</si>
  <si>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</si>
  <si>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</si>
  <si>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</si>
  <si>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</si>
  <si>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</si>
  <si>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18.2.0</t>
  </si>
  <si>
    <t>17.2.0</t>
  </si>
  <si>
    <t>18.1</t>
  </si>
  <si>
    <t>18.2.1</t>
  </si>
  <si>
    <t>COMPRIMENTO VEZES LARGURA MEDIA DA PISTA  VEZES EXPESSURA DE CORTE: (22,54 x (9,91+0,8) + 77,45 x 7 + 85,79)x 0,15= 869,34 X 0,15m</t>
  </si>
  <si>
    <t>BOTA FORA DO MATERIAL ESCAVADO CONFORME ITEM 2.1.1 -&gt;130,40m³ x 8km</t>
  </si>
  <si>
    <t>COMPRIMENTO VEZES LARGURA MEDIA DA PISTA  : (22,54m x (9,91m+0,8m) + 77,45m x 7m + 85,79m²) = 869,34m²</t>
  </si>
  <si>
    <t xml:space="preserve"> AREA DE REGULARIZAÇÃO VEZES ESPESSURA (PROFUNDIDADE) DE ESCAVAÇÃO  -869,34m² x 0,15m </t>
  </si>
  <si>
    <t>LARGURA PISTA ROLAMENTO MAIS SARJETA  VEZES COMPRIMENTO MAIS  ACABAMENTO CURVA DE CRUZAMENTO --22,54m x(9,91+0,6m+) + 77,45 X (6,2m +0,60m) +85,79 = 849,35 m²</t>
  </si>
  <si>
    <t>LARGURA PISTA ROLAMENTO VEZES COMPRIMENTO MAIS  ACABAMENTO CURVA DE CRUZAMENTO --&gt;22,54 m x 9,91m +77,45m x 6,20m + 85,79m² = 789,35</t>
  </si>
  <si>
    <t>ÁREA DE APLICAÇÃO DO MATERIAL VEZES O PESO POR M² (CM30) VEZES A DISTÂNCIA DA REFINARIA ATÉ A OBRA-&gt; (849,35m²) x 0,0012t/m² x (434km + 86km)</t>
  </si>
  <si>
    <t>ÁREA DE APLICAÇÃO DO MATERIAL VEZES O PESO POR M² ( RR1C) VEZES A DISTÂNCIA DA REFINARIA ATÉ A OBRA-&gt; (789,35m²) x 0,0005t/m² x (434km + 86km)</t>
  </si>
  <si>
    <t>ÁREA DE APLICAÇÃO DO MATERIAL VEZES ESPESSURA DA PAVIMENTAÇÃO -&gt; (789,35m² x 0,03m)</t>
  </si>
  <si>
    <t>SOMATÓRIO DE MEIO-FIO COM SARJETA+ AMARAÇÃO FINAL COM SARJETA -&gt;  77,45m+77,45m+13,02m+0,75m+22,33m+22,75m+1,26m = 215,01m</t>
  </si>
  <si>
    <t>OBRAS VIÁRIAS -RUA  ONIX - CONJ. HAB. ALVARO CORDEIRO 2</t>
  </si>
  <si>
    <t>DRENAGEM  -RUA ONIX - CONJ. HAB. ALVARO CORDEIRO 2</t>
  </si>
  <si>
    <t>17.1</t>
  </si>
  <si>
    <t>COMPRIMENTO VEZES LARGURA MEDIA DA PISTA  VEZES EXPESSURA DE CORTE: (92,88m+93,00m)/2  X (5,51+0,80)+4,64)/ X 0,15m = 92,94m X 6,31 X 0,15m</t>
  </si>
  <si>
    <t>AQUISIÇÃO DE MATERIAL DE BASE</t>
  </si>
  <si>
    <t>TRANSPORTE DE MATERIAL DE BASE</t>
  </si>
  <si>
    <t>2.1.10</t>
  </si>
  <si>
    <t>2.1.11</t>
  </si>
  <si>
    <t>3.1.10</t>
  </si>
  <si>
    <t>3.1.11</t>
  </si>
  <si>
    <t>4.1.10</t>
  </si>
  <si>
    <t>4.1.11</t>
  </si>
  <si>
    <t>5.1.10</t>
  </si>
  <si>
    <t>5.1.11</t>
  </si>
  <si>
    <t>6.1.10</t>
  </si>
  <si>
    <t>6.1.11</t>
  </si>
  <si>
    <t>7.1.10</t>
  </si>
  <si>
    <t>7.1.11</t>
  </si>
  <si>
    <t>9.1.10</t>
  </si>
  <si>
    <t>9.1.11</t>
  </si>
  <si>
    <t>10.1.10</t>
  </si>
  <si>
    <t>10.1.11</t>
  </si>
  <si>
    <t>11.1.10</t>
  </si>
  <si>
    <t>11.1.11</t>
  </si>
  <si>
    <t>12.1.10</t>
  </si>
  <si>
    <t>12.1.11</t>
  </si>
  <si>
    <t>13.1.10</t>
  </si>
  <si>
    <t>13.1.11</t>
  </si>
  <si>
    <t>14.1.10</t>
  </si>
  <si>
    <t>14.1.11</t>
  </si>
  <si>
    <t>15.1.10</t>
  </si>
  <si>
    <t>15.1.11</t>
  </si>
  <si>
    <t>16.1.10</t>
  </si>
  <si>
    <t>16.1.11</t>
  </si>
  <si>
    <t>17.1.10</t>
  </si>
  <si>
    <t>17.1.11</t>
  </si>
  <si>
    <t>18.1.10</t>
  </si>
  <si>
    <t>18.1.11</t>
  </si>
  <si>
    <t>A CARGO DO MUNICIPIO</t>
  </si>
  <si>
    <t xml:space="preserve"> AREA DE REGULARIZAÇÃO VEZES ESPESSURA (PROFUNDIDADE) DE ESCAVAÇÃO-&gt;869,34m² x 0,15m</t>
  </si>
  <si>
    <t>VOLUME DE MATERIAL DA BASE VEZES DMT -&gt; 130,40m³ x 11,8km</t>
  </si>
  <si>
    <t xml:space="preserve"> AREA DE REGULARIZAÇÃO VEZES ESPESSURA (PROFUNDIDADE) DE ESCAVAÇÃO-&gt;591,09m² x 0,15m</t>
  </si>
  <si>
    <t>VOLUME DE MATERIAL DA BASE VEZES DMT -&gt; 88,6m³ x 11,8km</t>
  </si>
  <si>
    <t>LOCAÇÃO DE BANHEIRO QUÍMICO, DIMENSÃO (110X120X230)CM, LINHA PADRÃO, CONTENDO UMA (1) PIA/HIGIENIZADOR DE MÃOS, INCLUSIVE MANUTENÇÃO E MOBILIZAÇÃO/DESMOBILIZAÇÃO</t>
  </si>
  <si>
    <t xml:space="preserve">REGIÃO/MÊS DE REFERÊNCIA:  SETOP/NORTE 03/2022  (DESONERADO) </t>
  </si>
  <si>
    <t>URB-PAS-005</t>
  </si>
  <si>
    <t>PASSEIOS DE CONCRETO E = 8 CM, FCK = 15 MPA PADRÃO PREFEITURA</t>
  </si>
  <si>
    <t>PRAZO DE EXECUÇÃO: 02 MESES</t>
  </si>
  <si>
    <t>PRAZO DA OBRA:02 MESES</t>
  </si>
  <si>
    <t>ASFALTO (PISTA DE ROLAMENTO) TRECHO 03</t>
  </si>
  <si>
    <t>ASFALTO (PISTA DE ROLAMENTO) TRECHO 04</t>
  </si>
  <si>
    <t xml:space="preserve">SOMATÓRIO DE MEIO-FIO COM SARJETA+ AMARAÇÃO FINAL COM SARJETA  -&gt; 10,13+4,13+96,09+96,09+2,56+7,33+1,01
</t>
  </si>
  <si>
    <t>BOTA FORA DO MATERIAL ESCAVADO CONFORME ITEM 2.1.1 -&gt;250,15m³ x 8km</t>
  </si>
  <si>
    <t>VOLUME DE MATERIAL DA BASE VEZES DMT -&gt; 250,15m³ x 11,8km</t>
  </si>
  <si>
    <t>SOMATÓRIO DE MEIO-FIO COM SARJETA+ AMARAÇÃO FINAL COM SARJETA                                 35,87+35,01+30,80+34,02+71,91                                             +71,58+ 19,47+25,54 +19,04+               19,38+26,53+27,17+33,90+36,26</t>
  </si>
  <si>
    <t xml:space="preserve">COMPRIMENTO VEZES LARGURA MEDIA DA PISTA  VEZES EXPESSURA DE CORTE:  (68,06 + 67,59)/2 X 7 X 0,15m </t>
  </si>
  <si>
    <t>BOTA FORA DO MATERIAL ESCAVADO CONFORME ITEM 4.1.1 -&gt;71,22m³ x 8km</t>
  </si>
  <si>
    <t>COMPRIMENTO VEZES LARGURA MEDIA DA PISTA  :  67,83m x 7,0m</t>
  </si>
  <si>
    <t>AREA DE REGULARIZAÇÃO VEZES ESPESSURA (PROFUNDIDADE) DE ESCAVAÇÃO-&gt;474,81m² x 0,15m</t>
  </si>
  <si>
    <t>VOLUME DE MATERIAL DA BASE VEZES DMT -&gt;     71,22m³ x 11,8km</t>
  </si>
  <si>
    <t xml:space="preserve"> AREA DE REGULARIZAÇÃO VEZES ESPESSURA (PROFUNDIDADE) DE ESCAVAÇÃO - &gt;474,81m x 0,15m </t>
  </si>
  <si>
    <t>LARGURA PISTA ROLAMENTO VEZES COMPRIMENTO MAIS  ACABAMENTO CURVA DE CRUZAMENTO -&gt; 67,83m x 6,2m</t>
  </si>
  <si>
    <t>ÁREA DE APLICAÇÃO DO MATERIAL VEZES O PESO POR M² ( RR1C) VEZES A DISTÂNCIA DA REFINARIA ATÉ A OBRA-&gt; (420,55m²) x 0,0005t/m² x (434km + 86km)</t>
  </si>
  <si>
    <t>1  CONTAINER (6,0X2,3X2,5M)POR TEMPO DE DURAÇÃO DA OBRA : 02 MÊSES</t>
  </si>
  <si>
    <t>1  BANHEIRO QUÍMICO POR TEMPO DE DURAÇÃO DA OBRA : 02 MÊSES</t>
  </si>
  <si>
    <t xml:space="preserve">COMPRIMENTO VEZES LARGURA MEDIA DA PISTA  VEZES EXPESSURA DE CORTE: --&gt;  (96,09 x 7,00m) + 89,07+35,23) X 0,15m </t>
  </si>
  <si>
    <t>BOTA FORA DO MATERIAL ESCAVADO CONFORME ITEM 2.1.1 -&gt;119,54 m³ x 8km</t>
  </si>
  <si>
    <t>COMPRIMENTO VEZES LARGURA MEDIA DA PISTA  :  --&gt;  96,09  x 7,00m +89,07+35,23</t>
  </si>
  <si>
    <t xml:space="preserve"> AREA DE REGULARIZAÇÃO VEZES ESPESSURA (PROFUNDIDADE) DE ESCAVAÇÃO-&gt;796,93m² x 0,15m</t>
  </si>
  <si>
    <t>VOLUME DE MATERIAL DA BASE VEZES DMT -&gt; 119,54m³ x 11,8km</t>
  </si>
  <si>
    <t>VOLUME ESCAVADO --&gt; AREA DE REGULARIZAÇÃO VEZES ESPESSURA (PROFUNDIDADE) DE ESCAVAÇÃO  -796,93m² x 0,15m</t>
  </si>
  <si>
    <t xml:space="preserve">LARGURA PISTA ROLAMENTO MAIS SARJETA  VEZES COMPRIMENTO MAIS  ACABAMENTO CURVA DE CRUZAMENTO --&gt;  96,09m x (6,2 +0,6) + 89,07+35,23m </t>
  </si>
  <si>
    <t xml:space="preserve">LARGURA PISTA ROLAMENTO VEZES COMPRIMENTO MAIS  ACABAMENTO CURVA DE CRUZAMENTO  --&gt;  96,09 x 6,2m + 89,07+35,23m                               </t>
  </si>
  <si>
    <t>ÁREA DE APLICAÇÃO DO MATERIAL VEZES O PESO POR M² (CM30 ) VEZES A DISTÂNCIA DA REFINARIA ATÉ A OBRA-&gt; (777,71m²) x  0,0012t/m² x (434km + 86km)</t>
  </si>
  <si>
    <t>ÁREA DE APLICAÇÃO DO MATERIAL VEZES O PESO POR M² ( RR1C) VEZES A DISTÂNCIA DA REFINARIA ATÉ A OBRA-&gt; (720,06m²) x 0,0005t/m² x (434km + 86km)</t>
  </si>
  <si>
    <t>AREA EXTRAIDA DE PROJETO</t>
  </si>
  <si>
    <t>35,23 m²</t>
  </si>
  <si>
    <t>89,07 m²</t>
  </si>
  <si>
    <t>(9,83+9,46)/2</t>
  </si>
  <si>
    <t>90,75+91,31+63,17+63,97</t>
  </si>
  <si>
    <t>96,09 m</t>
  </si>
  <si>
    <t>89,07 m + 35,23 m = 124,3 m</t>
  </si>
  <si>
    <t xml:space="preserve">4,13m+10,13m+96,09m+96,09m+2,56m+7,33m+1,01m = 217,34m </t>
  </si>
  <si>
    <t>(13,97m + 6,15m )/2 =</t>
  </si>
  <si>
    <t>(6,15m +6,20m)/2 =</t>
  </si>
  <si>
    <t>(30,80m +34,02m)/2 = 32,41m</t>
  </si>
  <si>
    <t>(33,90m+36,26m)/2 = 35,08</t>
  </si>
  <si>
    <t>35,87m+35,01m+30,80m+34,02m+71,91m+71,58m+19,47m+25,54m+19,04m+19,38m+26,53m+27,17m+33,90m+36,26m = 486,48 m</t>
  </si>
  <si>
    <t>(68,06m+67,59m)/2 = 67,83m</t>
  </si>
  <si>
    <t>68,06m+67,59m = 135,65m</t>
  </si>
  <si>
    <t>(5,32m+9,46m)/2</t>
  </si>
  <si>
    <t>(97,55m+98,13m)/2 = 97,84m</t>
  </si>
  <si>
    <t>(63,97m+63,17m)/2 =63,57m</t>
  </si>
  <si>
    <t>67,83m x 7m</t>
  </si>
  <si>
    <t>67,83m x 6,2m</t>
  </si>
  <si>
    <t>67,83m x  6,8m</t>
  </si>
  <si>
    <t>97,84m x 7,39m + 63,57m x 9,65m</t>
  </si>
  <si>
    <t>AREA DE REGULARIZAÇÃO VEZES ESPESSURA (PROFUNDIDADE) DE ESCAVAÇÃO-&gt; 1464,98m² x 0,15m</t>
  </si>
  <si>
    <t>VOLUME DE MATERIAL DA BASE VEZES DMT -&gt;219,75m³ x 11,8km</t>
  </si>
  <si>
    <t xml:space="preserve">AREA DE REGULARIZAÇÃO VEZES ESPESSURA (PROFUNDIDADE) DE ESCAVAÇÃO  -(97,84m x 8,19 +                                                                                                                  63,57m x 10,44m ) x 0,15m </t>
  </si>
  <si>
    <t xml:space="preserve">LARGURA PISTA ROLAMENTO VEZES COMPRIMENTO MAIS  ACABAMENTO CURVA DE CRUZAMENTO                                                        97,84m x 7,39m + 63,57m x 9,65m
</t>
  </si>
  <si>
    <t>ÁREA DE APLICAÇÃO DO MATERIAL VEZES O PESO POR M² (CM30 ) VEZES A DISTÂNCIA DA REFINARIA ATÉ A OBRA-&gt; (1432,70m²) x 0,0012t/m² x (434km + 86km)</t>
  </si>
  <si>
    <t>ÁREA DE APLICAÇÃO DO MATERIAL VEZES O PESO POR M² ( RR1C) VEZES A DISTÂNCIA DA REFINARIA ATÉ A OBRA-&gt; (1336,49m²) x 0,0005t/m² x (434km + 86km)</t>
  </si>
  <si>
    <t>SOMATÓRIO DE MEIO-FIO COM SARJETA+ AMARAÇÃO FINAL COM SARJETA  = 90,75+91,31+63,17+63,97</t>
  </si>
  <si>
    <t>Lucas Valdieric Oliveira Santos</t>
  </si>
  <si>
    <t xml:space="preserve">Engenheiro Civil - </t>
  </si>
  <si>
    <t>Crea/MG  242580/D</t>
  </si>
  <si>
    <t>OBRAS VIÁRIAS - RUA A</t>
  </si>
  <si>
    <t>DRENAGEM  -RUA A</t>
  </si>
  <si>
    <t>OBRAS VIÁRIAS - RUA ALTINO PEREIRA</t>
  </si>
  <si>
    <t>DRENAGEM  - RUA ALTINO PEREIRA</t>
  </si>
  <si>
    <t>OBRAS VIÁRIAS - RUA  SÃO CRISTOVÃO</t>
  </si>
  <si>
    <t>DRENAGEM  -RUA  SÃO CRISTOVÃO</t>
  </si>
  <si>
    <t>OBRAS VIÁRIAS -AV HERCULANO RABELO FILHO</t>
  </si>
  <si>
    <t>DRENAGEM  -AV HERCULANO RABELO FILHO</t>
  </si>
  <si>
    <t>LOCAL: TRECHOS DA RUA "A" , RUA ALTINO PEREIRA E RUA SÃO CRISTOVÃO  DO BAIRRO ALTO BURITI  E TRECHOS  DA AVENIDA HERCULANO RABELO FILHO, BAIRRO RENOVAÇÃO</t>
  </si>
  <si>
    <t>AV. HERCULANO RABELO FILHO , BAIRRO RENOVAÇAO</t>
  </si>
  <si>
    <t>RUA SÃO CRISTOVÃO BAIRRO  ALTO BURITI</t>
  </si>
  <si>
    <t>RUA ALTINO PEREIRA  BAIRRO  ALTO BURITI</t>
  </si>
  <si>
    <t>Rua A BAIRRO  ALTO BURITI</t>
  </si>
  <si>
    <t>Rua Altino Pereira BAIRRO  ALTO BURITI</t>
  </si>
  <si>
    <t>Rua São Cristovao BAIRRO  ALTO BURITI</t>
  </si>
  <si>
    <t xml:space="preserve">AV. Herculano Rabelo Filho  , BAIRRO RENOVAÇAO
</t>
  </si>
  <si>
    <t>RUA A  BAIRRO  ALTO BURITI</t>
  </si>
  <si>
    <t>RUA ALTINO PEREIRA BAIRRO  ALTO BURITI</t>
  </si>
  <si>
    <t>AV. HERCULANO RABELO FILHO  , BAIRRO RENOVAÇAO</t>
  </si>
  <si>
    <t>LOC-TOP-010</t>
  </si>
  <si>
    <t>LOCAÇÃO TOPOGRÁFICA DE 20 A 50 PONTOS</t>
  </si>
  <si>
    <t>((71,91m+25,76m+19,04m+26,53m)+ (71,58m+25,54m+19,38m+27,17m))/2 = 143,31 m</t>
  </si>
  <si>
    <r>
      <t xml:space="preserve">COMPRIMENTO VEZES LARGURA MEDIA DA PISTA  VEZES EXPESSURA DE CORTE:                                                                                          (35,01 X </t>
    </r>
    <r>
      <rPr>
        <b/>
        <sz val="9"/>
        <color indexed="8"/>
        <rFont val="Arial"/>
        <family val="2"/>
      </rPr>
      <t>10,86</t>
    </r>
    <r>
      <rPr>
        <sz val="9"/>
        <color indexed="8"/>
        <rFont val="Arial"/>
        <family val="2"/>
      </rPr>
      <t xml:space="preserve"> +                                                                                                 (30,80+34,02)/2 X</t>
    </r>
    <r>
      <rPr>
        <b/>
        <sz val="9"/>
        <color indexed="8"/>
        <rFont val="Arial"/>
        <family val="2"/>
      </rPr>
      <t xml:space="preserve"> 6,98</t>
    </r>
    <r>
      <rPr>
        <sz val="9"/>
        <color indexed="8"/>
        <rFont val="Arial"/>
        <family val="2"/>
      </rPr>
      <t xml:space="preserve"> +                                              (71,91+25,76+19,04+26,53+ 71,58+25,54+19,38+27,17)/2 X </t>
    </r>
    <r>
      <rPr>
        <b/>
        <sz val="9"/>
        <color indexed="8"/>
        <rFont val="Arial"/>
        <family val="2"/>
      </rPr>
      <t>6,00</t>
    </r>
    <r>
      <rPr>
        <sz val="9"/>
        <color indexed="8"/>
        <rFont val="Arial"/>
        <family val="2"/>
      </rPr>
      <t xml:space="preserve">) +           ( 33,90+36,26) /2  X </t>
    </r>
    <r>
      <rPr>
        <b/>
        <sz val="9"/>
        <color indexed="8"/>
        <rFont val="Arial"/>
        <family val="2"/>
      </rPr>
      <t xml:space="preserve"> 5,74  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X </t>
    </r>
    <r>
      <rPr>
        <b/>
        <sz val="9"/>
        <color indexed="8"/>
        <rFont val="Arial"/>
        <family val="2"/>
      </rPr>
      <t>0,15</t>
    </r>
    <r>
      <rPr>
        <sz val="9"/>
        <color indexed="8"/>
        <rFont val="Arial"/>
        <family val="2"/>
      </rPr>
      <t>m</t>
    </r>
  </si>
  <si>
    <t xml:space="preserve">COMPRIMENTO VEZES LARGURA MEDIA DA PISTA  :                                35,01  X 10,86 +                                                                                                                32,41  X 6,98 +                                                                                                                 143,46  X 6,00+                                                                                                                                 35,08 X  5,74   </t>
  </si>
  <si>
    <t>35,01m x 10,66  m                                    + 32,41m x 6,78 m                                      +143,46m x 5,8m                                        +5,54m x 35,08m</t>
  </si>
  <si>
    <t xml:space="preserve">96,09m x 7,0m +124,3 </t>
  </si>
  <si>
    <t xml:space="preserve">96,09m x 6,2m +124,3 </t>
  </si>
  <si>
    <t xml:space="preserve">96,09m x 6,8m +124,3 </t>
  </si>
  <si>
    <t>35,01m x 10,86m                              + 32,41m x 6,98m                          +143,46m x 6,00m                                  +5,74m x 35,08m</t>
  </si>
  <si>
    <t>35,01m x 10,06m                         + 32,41m x 6,18 m                   +143,46m x 5,20m                         +4,94m x 35,08m</t>
  </si>
  <si>
    <t>97,84m x 8,19 + 63,57m x 10,45m = 1464,98</t>
  </si>
  <si>
    <t>COMPRIMENTO VEZES LARGURA MEDIA DA PISTA  VEZES EXPESSURA DE CORTE: ((97,55m+98,13m)/2 x 8,19m + ((63,97+63,17) /2x 10,45m) x 0,15 m</t>
  </si>
  <si>
    <t xml:space="preserve">COMPRIMENTO VEZES LARGURA MEDIA DA PISTA  :                         97,84m x 8,19 +                                                                                                                  63,57m x 10,45m </t>
  </si>
  <si>
    <t>97,84m x 7,99m + 63,57m x 10,25m</t>
  </si>
  <si>
    <t xml:space="preserve">LARGURA PISTA ROLAMENTO MAIS SARJETA  VEZES COMPRIMENTO MAIS  ACABAMENTO CURVA DE CRUZAMENTO 97,84m x 7,99m + 63,57m x 10,25m
</t>
  </si>
  <si>
    <t>LOCAÇÃO DE PONTO TOPOGRAFICO A CADA 20 METROS DE VIA             96,09+35,01+32,41+143,46+35,08+67,83+8,74+5+97,84+63,57</t>
  </si>
  <si>
    <t>VOLUME ESCAVADO --&gt; AREA DE REGULARIZAÇÃO VEZES ESPESSURA (PROFUNDIDADE) DE ESCAVAÇÃO-&gt; 1665,55m² x 0,15m</t>
  </si>
  <si>
    <t>AREA DE REGULARIZAÇÃO VEZES ESPESSURA (PROFUNDIDADE) DE ESCAVAÇÃO                                        1668,55m²  X 0,15m</t>
  </si>
  <si>
    <t xml:space="preserve">LARGURA PISTA ROLAMENTO VEZES COMPRIMENTO MAIS  ACABAMENTO CURVA DE CRUZAMENTO -&gt;                                             35,01  X  10,06 +                                                                                                                32,41  X 6,18   +                                                                                                              143,46  X 5,20+                                                                                                                                 35,08 X  4,94    </t>
  </si>
  <si>
    <t xml:space="preserve">LARGURA PISTA ROLAMENTO MAIS SARJETA  VEZES COMPRIMENTO MAIS  ACABAMENTO CURVA DE CRUZAMENTO-&gt;  35,01  X (10,06 + 0,6 )+                                                                                                                32,41  X ( 6,18 + 0,6)                                                                                                                 143,46  X (5,20 +0,6)+                                                                                                                                 35,08 X  (4,94 +0,6)   </t>
  </si>
  <si>
    <t>ÁREA DE APLICAÇÃO DO MATERIAL VEZES O PESO POR M² (CM30 )VEZES A DISTÂNCIA DA REFINARIA ATÉ A OBRA-&gt; (1619,36m²) x   0,0012t/m²x (434km + 86km)</t>
  </si>
  <si>
    <t>ÁREA DE APLICAÇÃO DO MATERIAL VEZES O PESO POR M² ( RR1C) VEZES A DISTÂNCIA DA REFINARIA ATÉ A OBRA-&gt; (1010,48m²) x 0,0005t/m² x (434km + 86km)</t>
  </si>
  <si>
    <t xml:space="preserve">LARGURA PISTA ROLAMENTO MAIS SARJETA  VEZES COMPRIMENTO MAIS  ACABAMENTO CURVA DE CRUZAMENTO -&gt; 67,83m x (6,2m+0,6)m </t>
  </si>
  <si>
    <t>ÁREA DE APLICAÇÃO DO MATERIAL VEZES O PESO POR M² (CM30) VEZES A DISTÂNCIA DA REFINARIA ATÉ A OBRA-&gt; (461,24m²) x  0,0012t/m² x (434km + 86km)</t>
  </si>
  <si>
    <t xml:space="preserve">SOMATÓRIO DE MEIO-FIO COM SARJETA+ AMARAÇÃO FINAL COM SARJETA -&gt; 68,06m+67,59m
  </t>
  </si>
  <si>
    <t>(5,20m+ 4,67m)/2=</t>
  </si>
  <si>
    <t>AREA TOTAL DE PROJETO (m²)</t>
  </si>
  <si>
    <t>AREA TOTAL PAVIMENTAÇÃO (m²)</t>
  </si>
  <si>
    <t>RUA "A"  BAIRRO  ALTO BURITI</t>
  </si>
  <si>
    <t>Detalhe 01 RUA A , ALTO BURITI (Área obtida pelo AutoCAD – 89,07 m² )</t>
  </si>
  <si>
    <t>Detalhe 02 RUA A , ALTO BURITI (Área obtida pelo AutoCAD – 35,23 m² )</t>
  </si>
  <si>
    <t>OBRA: PAVIMENTAÇÃO DE VIAS PUBLICAS EM PMF - ESPESSURA 3,5cm</t>
  </si>
  <si>
    <t>OBRA: PAVIMENTAÇÃO DE VIAS PUBLICAS EM PMF - ESPESSURA 3,5 CM</t>
  </si>
  <si>
    <t>ÁREA DE APLICAÇÃO DO MATERIAL VEZES ESPESSURA DA PAVIMENTAÇÃO -&gt; (720,06m² x 0,035m)</t>
  </si>
  <si>
    <t>ÁREA DE APLICAÇÃO DO MATERIAL VEZES ESPESSURA DA PAVIMENTAÇÃO -&gt; (1471,78m² x 0,035m)</t>
  </si>
  <si>
    <t>ÁREA DE APLICAÇÃO DO MATERIAL  VEZES ESPESSURA DA PAVIMENTAÇÃO -&gt; (420,55m² x 0,035m)</t>
  </si>
  <si>
    <t>ÁREA DE APLICAÇÃO DO MATERIAL VEZES ESPESSURA DA PAVIMENTAÇÃO -&gt; (97,84m x 7,39m + 63,57m x 9,65m²) x 0,035m</t>
  </si>
  <si>
    <t>OBRA:  PAVIMENTAÇÃO DE VIAS PUBLICAS EM PMF - ESPESSURA 3,5cm</t>
  </si>
  <si>
    <t xml:space="preserve"> PAVIMENTAÇÃO DE VIAS PUBLICAS EM PMF - ESPESSURA 3,50 CM - CORAÇÃO DE JESUS</t>
  </si>
  <si>
    <t>ESTADO DE MINAS GERAIS
Secretaria de Estado de Infraestrutura e Mobilidade</t>
  </si>
  <si>
    <t xml:space="preserve">PREFEITURA MUNICIPAL DE CORAÇÃO DE JESUS
ESTADO DE MINAS GERAIS
</t>
  </si>
  <si>
    <t>LOCAL:TRECHOS DA RUA "A" , RUA ALTINO PEREIRA E RUA SÃO CRISTOVÃO  DO BAIRRO ALTO BURITI  E TRECHOS  DA AVENIDA HERCULANO RABELO FILHO, BAIRRO RENOVAÇÃO</t>
  </si>
  <si>
    <t>DATA:30/05/2022</t>
  </si>
  <si>
    <t>Coração de Jesus/MG,30 de Maio  de 2022</t>
  </si>
  <si>
    <t>EXECUÇÃO E APLICAÇÃO DE CONCRETO ASFÁLTICO PREMISTURADO À FRIO (PMF), EM BETONEIRA, INCLUINDO FORNECIMENTO E TRANSPORTE DOS AGREGADOS E MATERIAL BETUMINOSO, INCLUSIVE TRANSPORTE DA MASSA ASFÁLTICA ATÉ A PISTA</t>
  </si>
  <si>
    <t>EXECUÇÃO E APLICAÇÃO DE CONCRETO ASFÁLTICO PREMISTURADO À FRIO (PMF), EM BETONEIRA, INCLUINDO FORNECIMENTO E TRANSPORTE DOS AGREGADOS E MATERIAL BETUMINOSO, INCLUSIVE TRANSPORTE DA MASSA ASFÁLTICA ATÉ A
PISTA</t>
  </si>
  <si>
    <t>TRANSPORTE DE MATERIAL DE QUALQUER NATUREZA EM
CAMINHÃO DMT &gt; 5 KM (DENTRO DO PERÍMETRO URBANO)</t>
  </si>
  <si>
    <t>TRANSPORTE DE MATERIAL DE QUALQUER NATUREZA EM CAMINHÃO DMT &gt; 5 KM (DENTRO DO PERÍMETRO URBANO)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</si>
</sst>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#,##0.00\ ;&quot; (&quot;#,##0.00\);&quot; -&quot;#\ ;@\ "/>
    <numFmt numFmtId="168" formatCode="0.00\ &quot;m&quot;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38">
    <xf numFmtId="0" fontId="0" fillId="0" borderId="0" xfId="0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4" fontId="4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6" fillId="0" borderId="4" xfId="8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6" fontId="9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" fontId="4" fillId="0" borderId="0" xfId="0" applyNumberFormat="1" applyFont="1" applyBorder="1"/>
    <xf numFmtId="0" fontId="0" fillId="0" borderId="0" xfId="0" applyFill="1"/>
    <xf numFmtId="0" fontId="11" fillId="0" borderId="0" xfId="0" applyFont="1" applyFill="1"/>
    <xf numFmtId="10" fontId="11" fillId="0" borderId="0" xfId="0" applyNumberFormat="1" applyFont="1" applyFill="1"/>
    <xf numFmtId="0" fontId="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vertical="top" wrapText="1"/>
    </xf>
    <xf numFmtId="10" fontId="16" fillId="2" borderId="13" xfId="10" applyNumberFormat="1" applyFont="1" applyFill="1" applyBorder="1" applyAlignment="1">
      <alignment vertical="top" wrapText="1"/>
    </xf>
    <xf numFmtId="10" fontId="16" fillId="2" borderId="13" xfId="0" applyNumberFormat="1" applyFont="1" applyFill="1" applyBorder="1" applyAlignment="1">
      <alignment vertical="top" wrapText="1"/>
    </xf>
    <xf numFmtId="10" fontId="16" fillId="2" borderId="14" xfId="0" applyNumberFormat="1" applyFont="1" applyFill="1" applyBorder="1" applyAlignment="1">
      <alignment vertical="top" wrapText="1"/>
    </xf>
    <xf numFmtId="4" fontId="15" fillId="2" borderId="15" xfId="0" applyNumberFormat="1" applyFont="1" applyFill="1" applyBorder="1" applyAlignment="1">
      <alignment vertical="top" wrapText="1"/>
    </xf>
    <xf numFmtId="4" fontId="15" fillId="2" borderId="16" xfId="0" applyNumberFormat="1" applyFont="1" applyFill="1" applyBorder="1" applyAlignment="1">
      <alignment vertical="top" wrapText="1"/>
    </xf>
    <xf numFmtId="49" fontId="17" fillId="2" borderId="18" xfId="0" applyNumberFormat="1" applyFont="1" applyFill="1" applyBorder="1" applyAlignment="1">
      <alignment horizontal="center" vertical="top" wrapText="1"/>
    </xf>
    <xf numFmtId="10" fontId="17" fillId="2" borderId="18" xfId="0" applyNumberFormat="1" applyFont="1" applyFill="1" applyBorder="1" applyAlignment="1">
      <alignment vertical="top" wrapText="1"/>
    </xf>
    <xf numFmtId="49" fontId="17" fillId="2" borderId="19" xfId="0" applyNumberFormat="1" applyFont="1" applyFill="1" applyBorder="1" applyAlignment="1">
      <alignment horizontal="center" vertical="top" wrapText="1"/>
    </xf>
    <xf numFmtId="166" fontId="17" fillId="2" borderId="19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1" fillId="2" borderId="0" xfId="0" applyFont="1" applyFill="1"/>
    <xf numFmtId="0" fontId="0" fillId="0" borderId="25" xfId="0" applyBorder="1" applyAlignment="1">
      <alignment vertical="center"/>
    </xf>
    <xf numFmtId="0" fontId="3" fillId="2" borderId="26" xfId="0" applyFont="1" applyFill="1" applyBorder="1"/>
    <xf numFmtId="0" fontId="2" fillId="0" borderId="25" xfId="0" applyFont="1" applyBorder="1" applyAlignment="1">
      <alignment vertical="center"/>
    </xf>
    <xf numFmtId="0" fontId="0" fillId="2" borderId="26" xfId="0" applyFill="1" applyBorder="1"/>
    <xf numFmtId="0" fontId="11" fillId="2" borderId="0" xfId="0" applyFont="1" applyFill="1" applyBorder="1"/>
    <xf numFmtId="0" fontId="0" fillId="2" borderId="25" xfId="0" applyFill="1" applyBorder="1"/>
    <xf numFmtId="0" fontId="1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10" fontId="17" fillId="2" borderId="18" xfId="0" applyNumberFormat="1" applyFont="1" applyFill="1" applyBorder="1" applyAlignment="1">
      <alignment horizontal="right" vertical="top" wrapText="1"/>
    </xf>
    <xf numFmtId="166" fontId="17" fillId="2" borderId="19" xfId="0" applyNumberFormat="1" applyFont="1" applyFill="1" applyBorder="1" applyAlignment="1">
      <alignment horizontal="right" vertical="top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2" fontId="11" fillId="0" borderId="9" xfId="1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2" fontId="11" fillId="0" borderId="28" xfId="10" applyNumberFormat="1" applyFont="1" applyFill="1" applyBorder="1" applyAlignment="1">
      <alignment horizontal="center" vertical="center" wrapText="1"/>
    </xf>
    <xf numFmtId="166" fontId="11" fillId="0" borderId="32" xfId="0" applyNumberFormat="1" applyFont="1" applyFill="1" applyBorder="1" applyAlignment="1">
      <alignment horizontal="distributed" vertical="center" wrapText="1"/>
    </xf>
    <xf numFmtId="166" fontId="11" fillId="0" borderId="30" xfId="0" applyNumberFormat="1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2" fontId="11" fillId="0" borderId="41" xfId="1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2" fontId="9" fillId="0" borderId="36" xfId="1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166" fontId="9" fillId="0" borderId="37" xfId="0" applyNumberFormat="1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2" fontId="11" fillId="0" borderId="36" xfId="1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41" xfId="0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166" fontId="11" fillId="0" borderId="39" xfId="0" applyNumberFormat="1" applyFont="1" applyFill="1" applyBorder="1" applyAlignment="1">
      <alignment horizontal="distributed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10" fontId="0" fillId="2" borderId="0" xfId="0" applyNumberFormat="1" applyFill="1"/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Fill="1" applyBorder="1"/>
    <xf numFmtId="0" fontId="11" fillId="0" borderId="0" xfId="0" applyFont="1" applyFill="1" applyBorder="1"/>
    <xf numFmtId="49" fontId="15" fillId="0" borderId="5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9" fillId="0" borderId="6" xfId="1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7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0" xfId="0" applyNumberFormat="1" applyFont="1" applyFill="1"/>
    <xf numFmtId="0" fontId="9" fillId="0" borderId="55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2" fontId="9" fillId="0" borderId="56" xfId="1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2" fontId="9" fillId="0" borderId="6" xfId="12" applyNumberFormat="1" applyFont="1" applyFill="1" applyBorder="1" applyAlignment="1">
      <alignment horizontal="center" vertical="center" wrapText="1"/>
    </xf>
    <xf numFmtId="2" fontId="9" fillId="0" borderId="56" xfId="12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1" fillId="0" borderId="0" xfId="2"/>
    <xf numFmtId="1" fontId="3" fillId="0" borderId="59" xfId="7" applyNumberFormat="1" applyFont="1" applyBorder="1" applyAlignment="1">
      <alignment horizontal="center" vertical="center"/>
    </xf>
    <xf numFmtId="0" fontId="10" fillId="0" borderId="0" xfId="2" applyFont="1"/>
    <xf numFmtId="1" fontId="11" fillId="0" borderId="60" xfId="2" applyNumberFormat="1" applyFont="1" applyFill="1" applyBorder="1" applyAlignment="1">
      <alignment horizontal="center" vertical="center"/>
    </xf>
    <xf numFmtId="2" fontId="3" fillId="0" borderId="6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60" xfId="2" applyFont="1" applyFill="1" applyBorder="1" applyAlignment="1">
      <alignment vertical="center"/>
    </xf>
    <xf numFmtId="0" fontId="3" fillId="0" borderId="60" xfId="2" applyFont="1" applyFill="1" applyBorder="1" applyAlignment="1">
      <alignment horizontal="centerContinuous" vertical="center"/>
    </xf>
    <xf numFmtId="0" fontId="22" fillId="0" borderId="61" xfId="2" applyFont="1" applyBorder="1"/>
    <xf numFmtId="0" fontId="1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/>
    <xf numFmtId="0" fontId="9" fillId="0" borderId="0" xfId="2" applyFont="1" applyFill="1" applyBorder="1" applyAlignment="1"/>
    <xf numFmtId="0" fontId="17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2" fontId="4" fillId="0" borderId="6" xfId="1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12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vertical="center" wrapText="1"/>
    </xf>
    <xf numFmtId="0" fontId="0" fillId="2" borderId="26" xfId="0" applyFill="1" applyBorder="1" applyAlignment="1"/>
    <xf numFmtId="0" fontId="0" fillId="2" borderId="25" xfId="0" applyFill="1" applyBorder="1" applyAlignment="1"/>
    <xf numFmtId="0" fontId="3" fillId="2" borderId="65" xfId="0" applyFont="1" applyFill="1" applyBorder="1" applyAlignment="1">
      <alignment wrapText="1"/>
    </xf>
    <xf numFmtId="0" fontId="3" fillId="2" borderId="63" xfId="0" applyFont="1" applyFill="1" applyBorder="1" applyAlignment="1">
      <alignment wrapText="1"/>
    </xf>
    <xf numFmtId="0" fontId="3" fillId="2" borderId="64" xfId="0" applyFont="1" applyFill="1" applyBorder="1" applyAlignment="1">
      <alignment wrapText="1"/>
    </xf>
    <xf numFmtId="0" fontId="0" fillId="2" borderId="65" xfId="0" applyFill="1" applyBorder="1"/>
    <xf numFmtId="0" fontId="0" fillId="2" borderId="63" xfId="0" applyFill="1" applyBorder="1"/>
    <xf numFmtId="0" fontId="0" fillId="2" borderId="64" xfId="0" applyFill="1" applyBorder="1"/>
    <xf numFmtId="0" fontId="3" fillId="2" borderId="26" xfId="0" applyFont="1" applyFill="1" applyBorder="1" applyAlignment="1">
      <alignment wrapText="1"/>
    </xf>
    <xf numFmtId="0" fontId="16" fillId="2" borderId="25" xfId="0" applyFont="1" applyFill="1" applyBorder="1"/>
    <xf numFmtId="0" fontId="11" fillId="2" borderId="26" xfId="0" applyFont="1" applyFill="1" applyBorder="1"/>
    <xf numFmtId="0" fontId="18" fillId="2" borderId="26" xfId="0" applyFont="1" applyFill="1" applyBorder="1"/>
    <xf numFmtId="0" fontId="16" fillId="2" borderId="26" xfId="0" applyFont="1" applyFill="1" applyBorder="1"/>
    <xf numFmtId="0" fontId="0" fillId="2" borderId="88" xfId="0" applyFill="1" applyBorder="1"/>
    <xf numFmtId="0" fontId="0" fillId="2" borderId="24" xfId="0" applyFill="1" applyBorder="1"/>
    <xf numFmtId="0" fontId="0" fillId="2" borderId="24" xfId="0" applyFill="1" applyBorder="1" applyAlignment="1">
      <alignment wrapText="1"/>
    </xf>
    <xf numFmtId="0" fontId="0" fillId="2" borderId="87" xfId="0" applyFill="1" applyBorder="1"/>
    <xf numFmtId="2" fontId="1" fillId="0" borderId="9" xfId="1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1" fillId="0" borderId="0" xfId="0" applyFont="1" applyFill="1" applyBorder="1"/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49" fontId="15" fillId="4" borderId="13" xfId="0" applyNumberFormat="1" applyFont="1" applyFill="1" applyBorder="1" applyAlignment="1">
      <alignment horizontal="center" vertical="top" wrapText="1"/>
    </xf>
    <xf numFmtId="10" fontId="14" fillId="4" borderId="13" xfId="0" applyNumberFormat="1" applyFont="1" applyFill="1" applyBorder="1" applyAlignment="1">
      <alignment vertical="top" wrapText="1"/>
    </xf>
    <xf numFmtId="49" fontId="15" fillId="4" borderId="15" xfId="0" applyNumberFormat="1" applyFont="1" applyFill="1" applyBorder="1" applyAlignment="1">
      <alignment horizontal="center" vertical="top" wrapText="1"/>
    </xf>
    <xf numFmtId="4" fontId="15" fillId="4" borderId="15" xfId="0" applyNumberFormat="1" applyFont="1" applyFill="1" applyBorder="1" applyAlignment="1">
      <alignment horizontal="right" vertical="top" wrapText="1"/>
    </xf>
    <xf numFmtId="4" fontId="15" fillId="4" borderId="44" xfId="0" applyNumberFormat="1" applyFont="1" applyFill="1" applyBorder="1" applyAlignment="1">
      <alignment horizontal="right" vertical="top" wrapText="1"/>
    </xf>
    <xf numFmtId="4" fontId="16" fillId="4" borderId="45" xfId="0" applyNumberFormat="1" applyFont="1" applyFill="1" applyBorder="1" applyAlignment="1">
      <alignment horizontal="right" vertical="center" wrapText="1"/>
    </xf>
    <xf numFmtId="4" fontId="15" fillId="4" borderId="45" xfId="0" applyNumberFormat="1" applyFont="1" applyFill="1" applyBorder="1" applyAlignment="1">
      <alignment horizontal="right" vertical="top" wrapText="1"/>
    </xf>
    <xf numFmtId="4" fontId="15" fillId="4" borderId="13" xfId="0" applyNumberFormat="1" applyFont="1" applyFill="1" applyBorder="1" applyAlignment="1">
      <alignment horizontal="right" vertical="top" wrapText="1"/>
    </xf>
    <xf numFmtId="49" fontId="15" fillId="4" borderId="17" xfId="0" applyNumberFormat="1" applyFont="1" applyFill="1" applyBorder="1" applyAlignment="1">
      <alignment horizontal="center" vertical="top" wrapText="1"/>
    </xf>
    <xf numFmtId="0" fontId="16" fillId="4" borderId="7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4" fontId="0" fillId="2" borderId="0" xfId="0" applyNumberFormat="1" applyFill="1"/>
    <xf numFmtId="10" fontId="15" fillId="2" borderId="15" xfId="0" applyNumberFormat="1" applyFont="1" applyFill="1" applyBorder="1" applyAlignment="1">
      <alignment vertical="top" wrapText="1"/>
    </xf>
    <xf numFmtId="0" fontId="0" fillId="6" borderId="0" xfId="0" applyFill="1"/>
    <xf numFmtId="0" fontId="11" fillId="6" borderId="0" xfId="0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0" fontId="6" fillId="0" borderId="6" xfId="0" applyFont="1" applyFill="1" applyBorder="1" applyAlignment="1">
      <alignment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65" xfId="0" applyFont="1" applyFill="1" applyBorder="1"/>
    <xf numFmtId="0" fontId="18" fillId="0" borderId="6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6" fillId="0" borderId="24" xfId="0" applyFont="1" applyFill="1" applyBorder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4" fontId="0" fillId="0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3" fillId="3" borderId="8" xfId="0" applyFont="1" applyFill="1" applyBorder="1" applyAlignment="1">
      <alignment vertical="center" wrapText="1"/>
    </xf>
    <xf numFmtId="0" fontId="3" fillId="3" borderId="5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/>
    <xf numFmtId="0" fontId="16" fillId="4" borderId="7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4" borderId="7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4" fontId="1" fillId="0" borderId="92" xfId="0" applyNumberFormat="1" applyFont="1" applyBorder="1" applyAlignment="1">
      <alignment vertical="center" wrapText="1"/>
    </xf>
    <xf numFmtId="0" fontId="0" fillId="0" borderId="0" xfId="0" applyFill="1"/>
    <xf numFmtId="0" fontId="4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left" vertical="center" wrapText="1"/>
    </xf>
    <xf numFmtId="4" fontId="11" fillId="0" borderId="95" xfId="0" applyNumberFormat="1" applyFont="1" applyFill="1" applyBorder="1" applyAlignment="1">
      <alignment horizontal="center" vertical="center" wrapText="1"/>
    </xf>
    <xf numFmtId="4" fontId="1" fillId="0" borderId="95" xfId="0" applyNumberFormat="1" applyFont="1" applyFill="1" applyBorder="1" applyAlignment="1">
      <alignment horizontal="center" vertical="center" wrapText="1"/>
    </xf>
    <xf numFmtId="2" fontId="2" fillId="0" borderId="67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/>
    <xf numFmtId="0" fontId="2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9" fillId="0" borderId="0" xfId="1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9" fillId="0" borderId="8" xfId="12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left" vertical="center" wrapText="1"/>
    </xf>
    <xf numFmtId="2" fontId="9" fillId="0" borderId="8" xfId="10" applyNumberFormat="1" applyFont="1" applyFill="1" applyBorder="1" applyAlignment="1">
      <alignment horizontal="center" vertical="center" wrapText="1"/>
    </xf>
    <xf numFmtId="4" fontId="1" fillId="0" borderId="92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/>
    <xf numFmtId="168" fontId="1" fillId="0" borderId="0" xfId="0" applyNumberFormat="1" applyFont="1" applyBorder="1" applyAlignment="1">
      <alignment horizontal="center" vertical="center" wrapText="1"/>
    </xf>
    <xf numFmtId="4" fontId="18" fillId="0" borderId="64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vertical="center"/>
    </xf>
    <xf numFmtId="4" fontId="17" fillId="0" borderId="87" xfId="0" applyNumberFormat="1" applyFont="1" applyFill="1" applyBorder="1" applyAlignment="1">
      <alignment horizontal="center" vertical="center"/>
    </xf>
    <xf numFmtId="4" fontId="9" fillId="0" borderId="54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 wrapText="1"/>
    </xf>
    <xf numFmtId="4" fontId="9" fillId="0" borderId="5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1" fillId="0" borderId="96" xfId="0" applyFont="1" applyFill="1" applyBorder="1" applyAlignment="1">
      <alignment horizontal="left" vertical="center" wrapText="1"/>
    </xf>
    <xf numFmtId="4" fontId="1" fillId="0" borderId="93" xfId="0" applyNumberFormat="1" applyFont="1" applyFill="1" applyBorder="1" applyAlignment="1">
      <alignment horizontal="center" vertical="center" wrapText="1"/>
    </xf>
    <xf numFmtId="2" fontId="0" fillId="0" borderId="6" xfId="0" applyNumberFormat="1" applyBorder="1"/>
    <xf numFmtId="2" fontId="11" fillId="0" borderId="90" xfId="1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1" fillId="0" borderId="90" xfId="0" applyNumberFormat="1" applyFont="1" applyBorder="1" applyAlignment="1">
      <alignment horizontal="center" vertical="center" wrapText="1"/>
    </xf>
    <xf numFmtId="4" fontId="1" fillId="0" borderId="91" xfId="0" applyNumberFormat="1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16" fillId="0" borderId="63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 wrapText="1"/>
    </xf>
    <xf numFmtId="0" fontId="4" fillId="0" borderId="49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left" vertical="top"/>
    </xf>
    <xf numFmtId="0" fontId="6" fillId="0" borderId="69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93" xfId="0" applyNumberFormat="1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4" fontId="1" fillId="0" borderId="90" xfId="0" applyNumberFormat="1" applyFont="1" applyFill="1" applyBorder="1" applyAlignment="1">
      <alignment horizontal="center" vertical="center" wrapText="1"/>
    </xf>
    <xf numFmtId="4" fontId="1" fillId="0" borderId="93" xfId="0" applyNumberFormat="1" applyFont="1" applyFill="1" applyBorder="1" applyAlignment="1">
      <alignment horizontal="center" vertical="center" wrapText="1"/>
    </xf>
    <xf numFmtId="4" fontId="1" fillId="0" borderId="91" xfId="0" applyNumberFormat="1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0" borderId="88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1" fillId="2" borderId="47" xfId="0" applyFont="1" applyFill="1" applyBorder="1" applyAlignment="1">
      <alignment horizontal="center" vertical="top" wrapText="1"/>
    </xf>
    <xf numFmtId="0" fontId="11" fillId="2" borderId="77" xfId="0" applyFont="1" applyFill="1" applyBorder="1" applyAlignment="1">
      <alignment horizontal="center" vertical="top" wrapText="1"/>
    </xf>
    <xf numFmtId="49" fontId="18" fillId="4" borderId="15" xfId="0" applyNumberFormat="1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left" vertical="center" wrapText="1"/>
    </xf>
    <xf numFmtId="0" fontId="3" fillId="2" borderId="7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87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6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49" fontId="18" fillId="4" borderId="74" xfId="0" applyNumberFormat="1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left" vertical="center" wrapText="1"/>
    </xf>
    <xf numFmtId="0" fontId="18" fillId="4" borderId="76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4" borderId="17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top"/>
    </xf>
    <xf numFmtId="49" fontId="16" fillId="2" borderId="77" xfId="0" applyNumberFormat="1" applyFont="1" applyFill="1" applyBorder="1" applyAlignment="1">
      <alignment horizontal="center" vertical="top" wrapText="1"/>
    </xf>
    <xf numFmtId="49" fontId="16" fillId="2" borderId="79" xfId="0" applyNumberFormat="1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52" xfId="2" applyFont="1" applyBorder="1" applyAlignment="1">
      <alignment horizontal="left" vertical="center"/>
    </xf>
    <xf numFmtId="0" fontId="3" fillId="0" borderId="67" xfId="2" applyFont="1" applyBorder="1" applyAlignment="1">
      <alignment horizontal="center" vertical="top"/>
    </xf>
    <xf numFmtId="0" fontId="3" fillId="0" borderId="8" xfId="2" applyFont="1" applyBorder="1" applyAlignment="1">
      <alignment horizontal="center" vertical="top"/>
    </xf>
    <xf numFmtId="0" fontId="3" fillId="0" borderId="54" xfId="2" applyFont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/>
    </xf>
    <xf numFmtId="0" fontId="11" fillId="0" borderId="54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10" fontId="11" fillId="0" borderId="6" xfId="9" applyNumberFormat="1" applyFont="1" applyBorder="1" applyAlignment="1">
      <alignment horizontal="center"/>
    </xf>
    <xf numFmtId="10" fontId="11" fillId="0" borderId="52" xfId="9" applyNumberFormat="1" applyFont="1" applyBorder="1" applyAlignment="1">
      <alignment horizontal="center"/>
    </xf>
    <xf numFmtId="0" fontId="3" fillId="0" borderId="51" xfId="2" applyFont="1" applyBorder="1" applyAlignment="1">
      <alignment horizontal="center"/>
    </xf>
    <xf numFmtId="0" fontId="3" fillId="0" borderId="54" xfId="2" applyFont="1" applyBorder="1" applyAlignment="1">
      <alignment horizontal="center"/>
    </xf>
    <xf numFmtId="2" fontId="3" fillId="0" borderId="67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11" fillId="0" borderId="51" xfId="2" applyFont="1" applyBorder="1" applyAlignment="1">
      <alignment horizontal="center"/>
    </xf>
    <xf numFmtId="10" fontId="11" fillId="0" borderId="67" xfId="9" applyNumberFormat="1" applyFont="1" applyBorder="1" applyAlignment="1">
      <alignment horizontal="center"/>
    </xf>
    <xf numFmtId="10" fontId="11" fillId="0" borderId="2" xfId="9" applyNumberFormat="1" applyFont="1" applyBorder="1" applyAlignment="1">
      <alignment horizontal="center"/>
    </xf>
    <xf numFmtId="0" fontId="11" fillId="0" borderId="54" xfId="2" applyFont="1" applyBorder="1" applyAlignment="1">
      <alignment horizontal="right"/>
    </xf>
    <xf numFmtId="0" fontId="11" fillId="0" borderId="6" xfId="2" applyFont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82" xfId="2" applyFont="1" applyBorder="1" applyAlignment="1">
      <alignment horizontal="center" vertical="center"/>
    </xf>
    <xf numFmtId="10" fontId="3" fillId="0" borderId="82" xfId="9" applyNumberFormat="1" applyFont="1" applyBorder="1" applyAlignment="1">
      <alignment horizontal="center" vertical="center"/>
    </xf>
    <xf numFmtId="10" fontId="3" fillId="0" borderId="83" xfId="9" applyNumberFormat="1" applyFont="1" applyBorder="1" applyAlignment="1">
      <alignment horizontal="center" vertical="center"/>
    </xf>
    <xf numFmtId="10" fontId="11" fillId="0" borderId="6" xfId="2" applyNumberFormat="1" applyFont="1" applyBorder="1" applyAlignment="1">
      <alignment horizontal="center"/>
    </xf>
    <xf numFmtId="10" fontId="11" fillId="0" borderId="52" xfId="2" applyNumberFormat="1" applyFont="1" applyBorder="1" applyAlignment="1">
      <alignment horizontal="center"/>
    </xf>
    <xf numFmtId="0" fontId="3" fillId="0" borderId="54" xfId="2" applyFont="1" applyBorder="1" applyAlignment="1">
      <alignment horizontal="center" vertical="center"/>
    </xf>
    <xf numFmtId="0" fontId="3" fillId="0" borderId="6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2" fontId="3" fillId="0" borderId="6" xfId="2" applyNumberFormat="1" applyFont="1" applyBorder="1" applyAlignment="1">
      <alignment horizontal="center"/>
    </xf>
    <xf numFmtId="2" fontId="3" fillId="0" borderId="52" xfId="2" applyNumberFormat="1" applyFont="1" applyBorder="1" applyAlignment="1">
      <alignment horizontal="center"/>
    </xf>
    <xf numFmtId="1" fontId="13" fillId="0" borderId="80" xfId="7" applyNumberFormat="1" applyFont="1" applyFill="1" applyBorder="1" applyAlignment="1">
      <alignment horizontal="center" vertical="center" wrapText="1"/>
    </xf>
    <xf numFmtId="1" fontId="13" fillId="0" borderId="1" xfId="7" applyNumberFormat="1" applyFont="1" applyFill="1" applyBorder="1" applyAlignment="1">
      <alignment horizontal="center" vertical="center" wrapText="1"/>
    </xf>
    <xf numFmtId="1" fontId="13" fillId="0" borderId="81" xfId="7" applyNumberFormat="1" applyFont="1" applyFill="1" applyBorder="1" applyAlignment="1">
      <alignment horizontal="center" vertical="center" wrapText="1"/>
    </xf>
    <xf numFmtId="1" fontId="3" fillId="0" borderId="80" xfId="7" applyNumberFormat="1" applyFont="1" applyBorder="1" applyAlignment="1">
      <alignment horizontal="center" vertical="center" wrapText="1"/>
    </xf>
    <xf numFmtId="1" fontId="3" fillId="0" borderId="1" xfId="7" applyNumberFormat="1" applyFont="1" applyBorder="1" applyAlignment="1">
      <alignment horizontal="center" vertical="center" wrapText="1"/>
    </xf>
    <xf numFmtId="1" fontId="3" fillId="0" borderId="81" xfId="7" applyNumberFormat="1" applyFont="1" applyBorder="1" applyAlignment="1">
      <alignment horizontal="center" vertical="center" wrapText="1"/>
    </xf>
    <xf numFmtId="1" fontId="3" fillId="0" borderId="21" xfId="7" applyNumberFormat="1" applyFont="1" applyBorder="1" applyAlignment="1">
      <alignment horizontal="center" vertical="center"/>
    </xf>
    <xf numFmtId="1" fontId="3" fillId="0" borderId="23" xfId="7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5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14">
    <cellStyle name="Moeda 2" xfId="1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_ESPINOSA-SES-ORCAMENTO-CRONOGRAMA-ABC-2012-11-06" xfId="7"/>
    <cellStyle name="Porcentagem" xfId="8" builtinId="5"/>
    <cellStyle name="Porcentagem 2" xfId="9"/>
    <cellStyle name="Vírgula" xfId="10" builtinId="3"/>
    <cellStyle name="Vírgula 2" xfId="11"/>
    <cellStyle name="Vírgula 3" xfId="12"/>
    <cellStyle name="Vírgula 4" xfId="1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1028" name="Text Box 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324</xdr:row>
      <xdr:rowOff>114300</xdr:rowOff>
    </xdr:from>
    <xdr:to>
      <xdr:col>8</xdr:col>
      <xdr:colOff>0</xdr:colOff>
      <xdr:row>325</xdr:row>
      <xdr:rowOff>161925</xdr:rowOff>
    </xdr:to>
    <xdr:sp macro="" textlink="">
      <xdr:nvSpPr>
        <xdr:cNvPr id="1029" name="Text Box 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7625" y="66655950"/>
          <a:ext cx="811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5</xdr:col>
      <xdr:colOff>3849</xdr:colOff>
      <xdr:row>35</xdr:row>
      <xdr:rowOff>2932043</xdr:rowOff>
    </xdr:to>
    <xdr:pic>
      <xdr:nvPicPr>
        <xdr:cNvPr id="3" name="Imagem 2" descr="C:\Users\User\Desktop\Captura de tela 2022-05-11 11.03.54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79696"/>
          <a:ext cx="5205327" cy="29320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7327</xdr:rowOff>
    </xdr:from>
    <xdr:to>
      <xdr:col>4</xdr:col>
      <xdr:colOff>556846</xdr:colOff>
      <xdr:row>39</xdr:row>
      <xdr:rowOff>0</xdr:rowOff>
    </xdr:to>
    <xdr:pic>
      <xdr:nvPicPr>
        <xdr:cNvPr id="4" name="Imagem 3" descr="C:\Users\User\Desktop\Captura de tela 2022-05-11 11.04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2269"/>
          <a:ext cx="5194788" cy="292344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257175</xdr:rowOff>
        </xdr:from>
        <xdr:to>
          <xdr:col>1</xdr:col>
          <xdr:colOff>114300</xdr:colOff>
          <xdr:row>0</xdr:row>
          <xdr:rowOff>981075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2086535</xdr:colOff>
      <xdr:row>0</xdr:row>
      <xdr:rowOff>288552</xdr:rowOff>
    </xdr:from>
    <xdr:to>
      <xdr:col>7</xdr:col>
      <xdr:colOff>201706</xdr:colOff>
      <xdr:row>2</xdr:row>
      <xdr:rowOff>53789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91485" y="288552"/>
          <a:ext cx="6497171" cy="955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pt-BR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PREFEITURA MUNICIPAL DE CORAÇÃO DE JESUS</a:t>
          </a:r>
        </a:p>
        <a:p>
          <a:pPr algn="ctr" rtl="0">
            <a:defRPr sz="1000"/>
          </a:pPr>
          <a:endParaRPr lang="pt-BR" sz="1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ESTADO DE MINAS GERAIS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581025</xdr:colOff>
          <xdr:row>0</xdr:row>
          <xdr:rowOff>133350</xdr:rowOff>
        </xdr:from>
        <xdr:to>
          <xdr:col>2</xdr:col>
          <xdr:colOff>514350</xdr:colOff>
          <xdr:row>2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1</xdr:row>
          <xdr:rowOff>114300</xdr:rowOff>
        </xdr:from>
        <xdr:to>
          <xdr:col>2</xdr:col>
          <xdr:colOff>638175</xdr:colOff>
          <xdr:row>1</xdr:row>
          <xdr:rowOff>838200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4"/>
  <sheetViews>
    <sheetView showGridLines="0" showZeros="0" tabSelected="1" view="pageBreakPreview" topLeftCell="A77" zoomScale="77" zoomScaleSheetLayoutView="77" workbookViewId="0">
      <selection activeCell="H313" sqref="H313"/>
    </sheetView>
  </sheetViews>
  <sheetFormatPr defaultRowHeight="12.75" x14ac:dyDescent="0.2"/>
  <cols>
    <col min="1" max="1" width="7.28515625" style="1" customWidth="1"/>
    <col min="2" max="2" width="10.7109375" style="1" bestFit="1" customWidth="1"/>
    <col min="3" max="3" width="48" style="1" customWidth="1"/>
    <col min="4" max="4" width="10.42578125" style="1" customWidth="1"/>
    <col min="5" max="7" width="12.28515625" style="1" customWidth="1"/>
    <col min="8" max="8" width="13.5703125" style="1" customWidth="1"/>
    <col min="9" max="9" width="13.85546875" style="1" customWidth="1"/>
    <col min="10" max="16384" width="9.140625" style="1"/>
  </cols>
  <sheetData>
    <row r="1" spans="1:10" s="20" customFormat="1" ht="99" customHeight="1" x14ac:dyDescent="0.2">
      <c r="A1" s="352" t="s">
        <v>757</v>
      </c>
      <c r="B1" s="353"/>
      <c r="C1" s="353"/>
      <c r="D1" s="353"/>
      <c r="E1" s="353"/>
      <c r="F1" s="353"/>
      <c r="G1" s="353"/>
      <c r="H1" s="353"/>
    </row>
    <row r="2" spans="1:10" ht="15.75" x14ac:dyDescent="0.25">
      <c r="A2" s="377"/>
      <c r="B2" s="377"/>
      <c r="C2" s="377"/>
      <c r="D2" s="377"/>
      <c r="E2" s="377"/>
      <c r="F2" s="377"/>
      <c r="G2" s="377"/>
      <c r="H2" s="377"/>
    </row>
    <row r="3" spans="1:10" ht="3.75" customHeight="1" thickBot="1" x14ac:dyDescent="0.25">
      <c r="A3" s="364"/>
      <c r="B3" s="364"/>
      <c r="C3" s="364"/>
      <c r="D3" s="364"/>
      <c r="E3" s="364"/>
      <c r="F3" s="364"/>
      <c r="G3" s="364"/>
      <c r="H3" s="364"/>
    </row>
    <row r="4" spans="1:10" ht="20.100000000000001" customHeight="1" thickBot="1" x14ac:dyDescent="0.25">
      <c r="A4" s="368" t="s">
        <v>4</v>
      </c>
      <c r="B4" s="369"/>
      <c r="C4" s="369"/>
      <c r="D4" s="369"/>
      <c r="E4" s="369"/>
      <c r="F4" s="369"/>
      <c r="G4" s="369"/>
      <c r="H4" s="370"/>
    </row>
    <row r="5" spans="1:10" ht="3.75" customHeight="1" thickBot="1" x14ac:dyDescent="0.25">
      <c r="A5" s="2"/>
      <c r="B5" s="2"/>
      <c r="C5" s="2"/>
      <c r="D5" s="2"/>
      <c r="E5" s="2"/>
      <c r="F5" s="2"/>
      <c r="G5" s="2"/>
      <c r="H5" s="2"/>
    </row>
    <row r="6" spans="1:10" ht="20.100000000000001" customHeight="1" x14ac:dyDescent="0.2">
      <c r="A6" s="385" t="s">
        <v>33</v>
      </c>
      <c r="B6" s="386"/>
      <c r="C6" s="386"/>
      <c r="D6" s="386"/>
      <c r="E6" s="387"/>
      <c r="F6" s="371" t="s">
        <v>32</v>
      </c>
      <c r="G6" s="372"/>
      <c r="H6" s="373"/>
    </row>
    <row r="7" spans="1:10" ht="20.100000000000001" customHeight="1" x14ac:dyDescent="0.2">
      <c r="A7" s="388" t="s">
        <v>749</v>
      </c>
      <c r="B7" s="389"/>
      <c r="C7" s="389"/>
      <c r="D7" s="389"/>
      <c r="E7" s="390"/>
      <c r="F7" s="382" t="s">
        <v>760</v>
      </c>
      <c r="G7" s="383"/>
      <c r="H7" s="384"/>
    </row>
    <row r="8" spans="1:10" ht="40.5" customHeight="1" x14ac:dyDescent="0.2">
      <c r="A8" s="391" t="s">
        <v>759</v>
      </c>
      <c r="B8" s="392"/>
      <c r="C8" s="392"/>
      <c r="D8" s="393"/>
      <c r="E8" s="365" t="s">
        <v>11</v>
      </c>
      <c r="F8" s="366"/>
      <c r="G8" s="366"/>
      <c r="H8" s="367"/>
    </row>
    <row r="9" spans="1:10" ht="26.25" customHeight="1" x14ac:dyDescent="0.2">
      <c r="A9" s="391" t="s">
        <v>635</v>
      </c>
      <c r="B9" s="392"/>
      <c r="C9" s="392"/>
      <c r="D9" s="393"/>
      <c r="E9" s="380" t="s">
        <v>8</v>
      </c>
      <c r="F9" s="378" t="s">
        <v>6</v>
      </c>
      <c r="G9" s="25" t="s">
        <v>75</v>
      </c>
      <c r="H9" s="3" t="s">
        <v>7</v>
      </c>
    </row>
    <row r="10" spans="1:10" ht="34.5" customHeight="1" thickBot="1" x14ac:dyDescent="0.25">
      <c r="A10" s="397" t="s">
        <v>638</v>
      </c>
      <c r="B10" s="398"/>
      <c r="C10" s="398"/>
      <c r="D10" s="247" t="s">
        <v>490</v>
      </c>
      <c r="E10" s="381"/>
      <c r="F10" s="379"/>
      <c r="G10" s="4" t="s">
        <v>9</v>
      </c>
      <c r="H10" s="10">
        <f>BDI!E25</f>
        <v>0.30282472230899837</v>
      </c>
    </row>
    <row r="11" spans="1:10" ht="3.75" customHeight="1" x14ac:dyDescent="0.2">
      <c r="A11" s="394"/>
      <c r="B11" s="394"/>
      <c r="C11" s="394"/>
      <c r="D11" s="394"/>
      <c r="E11" s="394"/>
      <c r="F11" s="394"/>
      <c r="G11" s="394"/>
      <c r="H11" s="394"/>
    </row>
    <row r="12" spans="1:10" ht="38.25" x14ac:dyDescent="0.2">
      <c r="A12" s="16" t="s">
        <v>0</v>
      </c>
      <c r="B12" s="16" t="s">
        <v>5</v>
      </c>
      <c r="C12" s="16" t="s">
        <v>1</v>
      </c>
      <c r="D12" s="16" t="s">
        <v>3</v>
      </c>
      <c r="E12" s="16" t="s">
        <v>2</v>
      </c>
      <c r="F12" s="17" t="s">
        <v>12</v>
      </c>
      <c r="G12" s="17" t="s">
        <v>13</v>
      </c>
      <c r="H12" s="17" t="s">
        <v>10</v>
      </c>
    </row>
    <row r="13" spans="1:10" x14ac:dyDescent="0.2">
      <c r="A13" s="100" t="s">
        <v>42</v>
      </c>
      <c r="B13" s="101"/>
      <c r="C13" s="102" t="s">
        <v>16</v>
      </c>
      <c r="D13" s="103"/>
      <c r="E13" s="104"/>
      <c r="F13" s="104"/>
      <c r="G13" s="104"/>
      <c r="H13" s="105"/>
    </row>
    <row r="14" spans="1:10" ht="127.5" x14ac:dyDescent="0.2">
      <c r="A14" s="89" t="s">
        <v>14</v>
      </c>
      <c r="B14" s="181" t="s">
        <v>18</v>
      </c>
      <c r="C14" s="174" t="s">
        <v>224</v>
      </c>
      <c r="D14" s="63" t="s">
        <v>35</v>
      </c>
      <c r="E14" s="64">
        <f>'Memoria de calculo 2'!E3</f>
        <v>1</v>
      </c>
      <c r="F14" s="282">
        <v>1225.53</v>
      </c>
      <c r="G14" s="67">
        <f>ROUND(F14+(F14*$H$10),2)</f>
        <v>1596.65</v>
      </c>
      <c r="H14" s="90">
        <f>ROUND((E14*G14),2)</f>
        <v>1596.65</v>
      </c>
    </row>
    <row r="15" spans="1:10" ht="25.5" x14ac:dyDescent="0.2">
      <c r="A15" s="89" t="s">
        <v>17</v>
      </c>
      <c r="B15" s="181" t="s">
        <v>717</v>
      </c>
      <c r="C15" s="174" t="s">
        <v>718</v>
      </c>
      <c r="D15" s="207" t="s">
        <v>35</v>
      </c>
      <c r="E15" s="64">
        <f>'Memoria de calculo 2'!E4</f>
        <v>29</v>
      </c>
      <c r="F15" s="282">
        <v>75.75</v>
      </c>
      <c r="G15" s="67">
        <f>ROUND(F15+(F15*$H$10),2)</f>
        <v>98.69</v>
      </c>
      <c r="H15" s="90">
        <f>ROUND((E15*G15),2)</f>
        <v>2862.01</v>
      </c>
      <c r="J15" s="1">
        <v>0</v>
      </c>
    </row>
    <row r="16" spans="1:10" ht="51" x14ac:dyDescent="0.2">
      <c r="A16" s="89" t="s">
        <v>37</v>
      </c>
      <c r="B16" s="181" t="s">
        <v>38</v>
      </c>
      <c r="C16" s="65" t="s">
        <v>39</v>
      </c>
      <c r="D16" s="63" t="s">
        <v>40</v>
      </c>
      <c r="E16" s="64">
        <v>0.5</v>
      </c>
      <c r="F16" s="184" t="s">
        <v>217</v>
      </c>
      <c r="G16" s="183">
        <f>H16</f>
        <v>1527.8108999999999</v>
      </c>
      <c r="H16" s="90">
        <f>ROUND((E16*I16),2)/100</f>
        <v>1527.8108999999999</v>
      </c>
      <c r="I16" s="64">
        <f>H14+H15+H17+H18+H33+H37+H51+H55+H69+H72+H86+H89</f>
        <v>305562.17</v>
      </c>
    </row>
    <row r="17" spans="1:11" ht="114.75" x14ac:dyDescent="0.2">
      <c r="A17" s="177" t="s">
        <v>41</v>
      </c>
      <c r="B17" s="181" t="s">
        <v>230</v>
      </c>
      <c r="C17" s="220" t="s">
        <v>231</v>
      </c>
      <c r="D17" s="63" t="s">
        <v>151</v>
      </c>
      <c r="E17" s="64">
        <v>2</v>
      </c>
      <c r="F17" s="282">
        <v>675.02</v>
      </c>
      <c r="G17" s="67">
        <f>ROUND(F17+(F17*$H$10),2)</f>
        <v>879.43</v>
      </c>
      <c r="H17" s="90">
        <f>ROUND((E17*G17),2)</f>
        <v>1758.86</v>
      </c>
    </row>
    <row r="18" spans="1:11" ht="51" x14ac:dyDescent="0.2">
      <c r="A18" s="177" t="s">
        <v>216</v>
      </c>
      <c r="B18" s="181" t="s">
        <v>150</v>
      </c>
      <c r="C18" s="174" t="s">
        <v>634</v>
      </c>
      <c r="D18" s="63" t="s">
        <v>151</v>
      </c>
      <c r="E18" s="64">
        <v>2</v>
      </c>
      <c r="F18" s="282">
        <v>800</v>
      </c>
      <c r="G18" s="67">
        <f>ROUND(F18+(F18*$H$10),2)</f>
        <v>1042.26</v>
      </c>
      <c r="H18" s="90">
        <f>ROUND((E18*G18),2)</f>
        <v>2084.52</v>
      </c>
      <c r="I18" s="19"/>
      <c r="K18" s="5">
        <f>E24+E42+E60+E77+E94+E128</f>
        <v>4405.909599999999</v>
      </c>
    </row>
    <row r="19" spans="1:11" x14ac:dyDescent="0.2">
      <c r="A19" s="106"/>
      <c r="B19" s="107"/>
      <c r="C19" s="374" t="s">
        <v>76</v>
      </c>
      <c r="D19" s="374"/>
      <c r="E19" s="374"/>
      <c r="F19" s="374"/>
      <c r="G19" s="374"/>
      <c r="H19" s="108">
        <f>SUM(H14:H18)</f>
        <v>9829.8508999999995</v>
      </c>
      <c r="I19" s="19"/>
    </row>
    <row r="20" spans="1:11" ht="26.25" customHeight="1" x14ac:dyDescent="0.2">
      <c r="A20" s="18" t="s">
        <v>43</v>
      </c>
      <c r="B20" s="400" t="s">
        <v>746</v>
      </c>
      <c r="C20" s="400"/>
      <c r="D20" s="400"/>
      <c r="E20" s="400"/>
      <c r="F20" s="400"/>
      <c r="G20" s="400"/>
      <c r="H20" s="400"/>
      <c r="I20" s="15"/>
    </row>
    <row r="21" spans="1:11" x14ac:dyDescent="0.2">
      <c r="A21" s="100" t="s">
        <v>21</v>
      </c>
      <c r="B21" s="85"/>
      <c r="C21" s="109" t="s">
        <v>20</v>
      </c>
      <c r="D21" s="110"/>
      <c r="E21" s="87"/>
      <c r="F21" s="87"/>
      <c r="G21" s="87">
        <f t="shared" ref="G21:G32" si="0">ROUND(F21+(F21*$H$10),2)</f>
        <v>0</v>
      </c>
      <c r="H21" s="88">
        <f t="shared" ref="H21:H32" si="1">ROUND((E21*G21),2)</f>
        <v>0</v>
      </c>
      <c r="I21" s="13"/>
    </row>
    <row r="22" spans="1:11" ht="25.5" x14ac:dyDescent="0.2">
      <c r="A22" s="89" t="s">
        <v>44</v>
      </c>
      <c r="B22" s="181" t="s">
        <v>45</v>
      </c>
      <c r="C22" s="69" t="s">
        <v>54</v>
      </c>
      <c r="D22" s="111" t="s">
        <v>55</v>
      </c>
      <c r="E22" s="67">
        <f>'Memoria de calculo 2'!E10</f>
        <v>119.54</v>
      </c>
      <c r="F22" s="283">
        <v>3.61</v>
      </c>
      <c r="G22" s="67">
        <f t="shared" si="0"/>
        <v>4.7</v>
      </c>
      <c r="H22" s="90">
        <f t="shared" si="1"/>
        <v>561.84</v>
      </c>
      <c r="I22" s="13"/>
    </row>
    <row r="23" spans="1:11" ht="38.25" x14ac:dyDescent="0.2">
      <c r="A23" s="89" t="s">
        <v>46</v>
      </c>
      <c r="B23" s="181" t="s">
        <v>47</v>
      </c>
      <c r="C23" s="186" t="s">
        <v>765</v>
      </c>
      <c r="D23" s="63" t="s">
        <v>57</v>
      </c>
      <c r="E23" s="67">
        <f>'Memoria de calculo 2'!E11</f>
        <v>956.32</v>
      </c>
      <c r="F23" s="283">
        <v>3.92</v>
      </c>
      <c r="G23" s="67">
        <f t="shared" si="0"/>
        <v>5.1100000000000003</v>
      </c>
      <c r="H23" s="90">
        <f t="shared" si="1"/>
        <v>4886.8</v>
      </c>
    </row>
    <row r="24" spans="1:11" ht="25.5" x14ac:dyDescent="0.2">
      <c r="A24" s="89" t="s">
        <v>48</v>
      </c>
      <c r="B24" s="185" t="s">
        <v>22</v>
      </c>
      <c r="C24" s="69" t="s">
        <v>23</v>
      </c>
      <c r="D24" s="111" t="s">
        <v>36</v>
      </c>
      <c r="E24" s="67">
        <f>'Memoria de calculo 2'!E12</f>
        <v>796.93</v>
      </c>
      <c r="F24" s="283">
        <v>1.03</v>
      </c>
      <c r="G24" s="67">
        <f t="shared" si="0"/>
        <v>1.34</v>
      </c>
      <c r="H24" s="90">
        <f t="shared" si="1"/>
        <v>1067.8900000000001</v>
      </c>
    </row>
    <row r="25" spans="1:11" ht="12.75" customHeight="1" x14ac:dyDescent="0.2">
      <c r="A25" s="89" t="s">
        <v>49</v>
      </c>
      <c r="B25" s="66"/>
      <c r="C25" s="174" t="s">
        <v>595</v>
      </c>
      <c r="D25" s="63" t="s">
        <v>36</v>
      </c>
      <c r="E25" s="64">
        <f>'Memoria de calculo 2'!E13</f>
        <v>119.54</v>
      </c>
      <c r="F25" s="404" t="s">
        <v>629</v>
      </c>
      <c r="G25" s="405"/>
      <c r="H25" s="319"/>
    </row>
    <row r="26" spans="1:11" ht="12.75" customHeight="1" x14ac:dyDescent="0.2">
      <c r="A26" s="89" t="s">
        <v>50</v>
      </c>
      <c r="B26" s="66"/>
      <c r="C26" s="174" t="s">
        <v>596</v>
      </c>
      <c r="D26" s="66" t="s">
        <v>57</v>
      </c>
      <c r="E26" s="64">
        <f>'Memoria de calculo 2'!E14</f>
        <v>1410.5720000000001</v>
      </c>
      <c r="F26" s="404" t="s">
        <v>629</v>
      </c>
      <c r="G26" s="406"/>
      <c r="H26" s="92"/>
    </row>
    <row r="27" spans="1:11" ht="76.5" x14ac:dyDescent="0.2">
      <c r="A27" s="89" t="s">
        <v>51</v>
      </c>
      <c r="B27" s="185" t="s">
        <v>24</v>
      </c>
      <c r="C27" s="186" t="s">
        <v>218</v>
      </c>
      <c r="D27" s="111" t="s">
        <v>55</v>
      </c>
      <c r="E27" s="67">
        <f>'Memoria de calculo 2'!E15</f>
        <v>119.54</v>
      </c>
      <c r="F27" s="283">
        <v>17.75</v>
      </c>
      <c r="G27" s="67">
        <f t="shared" si="0"/>
        <v>23.13</v>
      </c>
      <c r="H27" s="90">
        <f t="shared" si="1"/>
        <v>2764.96</v>
      </c>
    </row>
    <row r="28" spans="1:11" ht="38.25" x14ac:dyDescent="0.2">
      <c r="A28" s="89" t="s">
        <v>52</v>
      </c>
      <c r="B28" s="185" t="s">
        <v>27</v>
      </c>
      <c r="C28" s="221" t="s">
        <v>219</v>
      </c>
      <c r="D28" s="111" t="s">
        <v>36</v>
      </c>
      <c r="E28" s="67">
        <f>'Memoria de calculo 2'!E16</f>
        <v>777.71199999999999</v>
      </c>
      <c r="F28" s="284">
        <v>3.94</v>
      </c>
      <c r="G28" s="67">
        <f t="shared" si="0"/>
        <v>5.13</v>
      </c>
      <c r="H28" s="90">
        <f t="shared" si="1"/>
        <v>3989.66</v>
      </c>
      <c r="I28" s="5"/>
    </row>
    <row r="29" spans="1:11" ht="51" x14ac:dyDescent="0.2">
      <c r="A29" s="89" t="s">
        <v>53</v>
      </c>
      <c r="B29" s="185" t="s">
        <v>26</v>
      </c>
      <c r="C29" s="186" t="s">
        <v>221</v>
      </c>
      <c r="D29" s="63" t="s">
        <v>36</v>
      </c>
      <c r="E29" s="67">
        <f>'Memoria de calculo 2'!E17</f>
        <v>720.05799999999999</v>
      </c>
      <c r="F29" s="283">
        <v>2.27</v>
      </c>
      <c r="G29" s="67">
        <f t="shared" si="0"/>
        <v>2.96</v>
      </c>
      <c r="H29" s="90">
        <f t="shared" si="1"/>
        <v>2131.37</v>
      </c>
      <c r="I29" s="5"/>
    </row>
    <row r="30" spans="1:11" ht="38.25" x14ac:dyDescent="0.2">
      <c r="A30" s="89" t="s">
        <v>166</v>
      </c>
      <c r="B30" s="185" t="s">
        <v>25</v>
      </c>
      <c r="C30" s="186" t="s">
        <v>220</v>
      </c>
      <c r="D30" s="63" t="s">
        <v>58</v>
      </c>
      <c r="E30" s="67">
        <f>'Memoria de calculo 2'!E18</f>
        <v>485.29228799999993</v>
      </c>
      <c r="F30" s="283">
        <v>0.67</v>
      </c>
      <c r="G30" s="67">
        <f t="shared" ref="G30" si="2">ROUND(F30+(F30*$H$10),2)</f>
        <v>0.87</v>
      </c>
      <c r="H30" s="90">
        <f t="shared" ref="H30" si="3">ROUND((E30*G30),2)</f>
        <v>422.2</v>
      </c>
      <c r="I30" s="5"/>
    </row>
    <row r="31" spans="1:11" ht="38.25" x14ac:dyDescent="0.2">
      <c r="A31" s="89" t="s">
        <v>597</v>
      </c>
      <c r="B31" s="185" t="s">
        <v>25</v>
      </c>
      <c r="C31" s="186" t="s">
        <v>220</v>
      </c>
      <c r="D31" s="63" t="s">
        <v>58</v>
      </c>
      <c r="E31" s="67">
        <f>'Memoria de calculo 2'!E19</f>
        <v>187.21508</v>
      </c>
      <c r="F31" s="283">
        <v>0.67</v>
      </c>
      <c r="G31" s="67">
        <f t="shared" si="0"/>
        <v>0.87</v>
      </c>
      <c r="H31" s="90">
        <f t="shared" si="1"/>
        <v>162.88</v>
      </c>
    </row>
    <row r="32" spans="1:11" ht="77.25" customHeight="1" x14ac:dyDescent="0.2">
      <c r="A32" s="89" t="s">
        <v>598</v>
      </c>
      <c r="B32" s="185" t="s">
        <v>148</v>
      </c>
      <c r="C32" s="186" t="s">
        <v>762</v>
      </c>
      <c r="D32" s="63" t="s">
        <v>55</v>
      </c>
      <c r="E32" s="67">
        <f>'Memoria de calculo 2'!E20</f>
        <v>25.202030000000001</v>
      </c>
      <c r="F32" s="283">
        <v>855.3</v>
      </c>
      <c r="G32" s="67">
        <f t="shared" si="0"/>
        <v>1114.31</v>
      </c>
      <c r="H32" s="90">
        <f t="shared" si="1"/>
        <v>28082.87</v>
      </c>
      <c r="I32" s="13"/>
      <c r="J32" s="13"/>
    </row>
    <row r="33" spans="1:12" x14ac:dyDescent="0.2">
      <c r="A33" s="89"/>
      <c r="B33" s="66"/>
      <c r="C33" s="351" t="s">
        <v>76</v>
      </c>
      <c r="D33" s="351"/>
      <c r="E33" s="351"/>
      <c r="F33" s="351"/>
      <c r="G33" s="351"/>
      <c r="H33" s="112">
        <f>SUM(H22:H32)</f>
        <v>44070.47</v>
      </c>
      <c r="I33" s="13"/>
      <c r="J33" s="13"/>
    </row>
    <row r="34" spans="1:12" x14ac:dyDescent="0.2">
      <c r="A34" s="91" t="s">
        <v>59</v>
      </c>
      <c r="B34" s="61"/>
      <c r="C34" s="62" t="s">
        <v>364</v>
      </c>
      <c r="D34" s="113"/>
      <c r="E34" s="63"/>
      <c r="F34" s="64"/>
      <c r="G34" s="64"/>
      <c r="H34" s="92"/>
      <c r="I34" s="14"/>
      <c r="J34" s="13"/>
    </row>
    <row r="35" spans="1:12" ht="51" x14ac:dyDescent="0.2">
      <c r="A35" s="177" t="s">
        <v>61</v>
      </c>
      <c r="B35" s="185" t="s">
        <v>62</v>
      </c>
      <c r="C35" s="174" t="s">
        <v>222</v>
      </c>
      <c r="D35" s="63" t="s">
        <v>63</v>
      </c>
      <c r="E35" s="64">
        <f>'Memoria de calculo 2'!E22</f>
        <v>217.34</v>
      </c>
      <c r="F35" s="282">
        <v>36.76</v>
      </c>
      <c r="G35" s="67">
        <f>ROUND(F35+(F35*$H$10),2)</f>
        <v>47.89</v>
      </c>
      <c r="H35" s="90">
        <f>ROUND((E35*G35),2)</f>
        <v>10408.41</v>
      </c>
      <c r="I35" s="19"/>
      <c r="J35" s="13"/>
    </row>
    <row r="36" spans="1:12" ht="48.75" hidden="1" customHeight="1" x14ac:dyDescent="0.2">
      <c r="A36" s="292"/>
      <c r="B36" s="293"/>
      <c r="C36" s="294"/>
      <c r="D36" s="63"/>
      <c r="E36" s="64"/>
      <c r="F36" s="296"/>
      <c r="G36" s="67"/>
      <c r="H36" s="90"/>
      <c r="I36" s="19"/>
      <c r="J36" s="13"/>
    </row>
    <row r="37" spans="1:12" x14ac:dyDescent="0.2">
      <c r="A37" s="106"/>
      <c r="B37" s="114"/>
      <c r="C37" s="374" t="s">
        <v>76</v>
      </c>
      <c r="D37" s="374"/>
      <c r="E37" s="374"/>
      <c r="F37" s="374"/>
      <c r="G37" s="374"/>
      <c r="H37" s="115">
        <f>SUM(H35:H36)</f>
        <v>10408.41</v>
      </c>
      <c r="I37" s="19"/>
      <c r="J37" s="13"/>
    </row>
    <row r="38" spans="1:12" ht="42.75" customHeight="1" x14ac:dyDescent="0.2">
      <c r="A38" s="26" t="s">
        <v>80</v>
      </c>
      <c r="B38" s="401" t="s">
        <v>709</v>
      </c>
      <c r="C38" s="402"/>
      <c r="D38" s="402"/>
      <c r="E38" s="402"/>
      <c r="F38" s="402"/>
      <c r="G38" s="402"/>
      <c r="H38" s="403"/>
      <c r="I38" s="27"/>
    </row>
    <row r="39" spans="1:12" s="20" customFormat="1" x14ac:dyDescent="0.2">
      <c r="A39" s="91" t="s">
        <v>29</v>
      </c>
      <c r="B39" s="61"/>
      <c r="C39" s="180" t="s">
        <v>20</v>
      </c>
      <c r="D39" s="63"/>
      <c r="E39" s="64"/>
      <c r="F39" s="64"/>
      <c r="G39" s="64"/>
      <c r="H39" s="116"/>
    </row>
    <row r="40" spans="1:12" s="21" customFormat="1" ht="25.5" x14ac:dyDescent="0.2">
      <c r="A40" s="89" t="s">
        <v>81</v>
      </c>
      <c r="B40" s="61" t="s">
        <v>45</v>
      </c>
      <c r="C40" s="69" t="s">
        <v>54</v>
      </c>
      <c r="D40" s="66" t="s">
        <v>55</v>
      </c>
      <c r="E40" s="64">
        <f>'Memoria de calculo 2'!E26</f>
        <v>250.28</v>
      </c>
      <c r="F40" s="283">
        <v>3.61</v>
      </c>
      <c r="G40" s="67">
        <f t="shared" ref="G40:G50" si="4">ROUND(F40+(F40*$H$10),2)</f>
        <v>4.7</v>
      </c>
      <c r="H40" s="90">
        <f t="shared" ref="H40:H50" si="5">ROUND((E40*G40),2)</f>
        <v>1176.32</v>
      </c>
      <c r="L40" s="22"/>
    </row>
    <row r="41" spans="1:12" s="21" customFormat="1" ht="51" x14ac:dyDescent="0.2">
      <c r="A41" s="89" t="s">
        <v>82</v>
      </c>
      <c r="B41" s="61" t="s">
        <v>47</v>
      </c>
      <c r="C41" s="186" t="s">
        <v>764</v>
      </c>
      <c r="D41" s="66" t="s">
        <v>57</v>
      </c>
      <c r="E41" s="64">
        <f>'Memoria de calculo 2'!E27</f>
        <v>2002.24</v>
      </c>
      <c r="F41" s="283">
        <v>3.92</v>
      </c>
      <c r="G41" s="67">
        <f t="shared" si="4"/>
        <v>5.1100000000000003</v>
      </c>
      <c r="H41" s="90">
        <f t="shared" si="5"/>
        <v>10231.450000000001</v>
      </c>
    </row>
    <row r="42" spans="1:12" s="20" customFormat="1" ht="25.5" x14ac:dyDescent="0.2">
      <c r="A42" s="89" t="s">
        <v>83</v>
      </c>
      <c r="B42" s="66" t="s">
        <v>22</v>
      </c>
      <c r="C42" s="69" t="s">
        <v>23</v>
      </c>
      <c r="D42" s="63" t="s">
        <v>36</v>
      </c>
      <c r="E42" s="64">
        <f>'Memoria de calculo 2'!E28</f>
        <v>1668.5495999999998</v>
      </c>
      <c r="F42" s="283">
        <v>1.03</v>
      </c>
      <c r="G42" s="67">
        <f t="shared" si="4"/>
        <v>1.34</v>
      </c>
      <c r="H42" s="90">
        <f t="shared" si="5"/>
        <v>2235.86</v>
      </c>
    </row>
    <row r="43" spans="1:12" ht="12.75" customHeight="1" x14ac:dyDescent="0.2">
      <c r="A43" s="89" t="s">
        <v>84</v>
      </c>
      <c r="B43" s="66"/>
      <c r="C43" s="174" t="s">
        <v>595</v>
      </c>
      <c r="D43" s="63" t="s">
        <v>36</v>
      </c>
      <c r="E43" s="64">
        <f>'Memoria de calculo 2'!E29</f>
        <v>250.28</v>
      </c>
      <c r="F43" s="346" t="s">
        <v>629</v>
      </c>
      <c r="G43" s="399"/>
      <c r="H43" s="290"/>
    </row>
    <row r="44" spans="1:12" ht="12.75" customHeight="1" x14ac:dyDescent="0.2">
      <c r="A44" s="89" t="s">
        <v>85</v>
      </c>
      <c r="B44" s="66"/>
      <c r="C44" s="186" t="s">
        <v>596</v>
      </c>
      <c r="D44" s="66" t="s">
        <v>57</v>
      </c>
      <c r="E44" s="64">
        <f>'Memoria de calculo 2'!E30</f>
        <v>2953.3040000000001</v>
      </c>
      <c r="F44" s="346" t="s">
        <v>629</v>
      </c>
      <c r="G44" s="347"/>
      <c r="H44" s="90"/>
    </row>
    <row r="45" spans="1:12" s="20" customFormat="1" ht="76.5" x14ac:dyDescent="0.2">
      <c r="A45" s="89" t="s">
        <v>86</v>
      </c>
      <c r="B45" s="66" t="s">
        <v>24</v>
      </c>
      <c r="C45" s="186" t="s">
        <v>218</v>
      </c>
      <c r="D45" s="66" t="s">
        <v>55</v>
      </c>
      <c r="E45" s="64">
        <f>'Memoria de calculo 2'!E31</f>
        <v>250.28</v>
      </c>
      <c r="F45" s="283">
        <v>17.75</v>
      </c>
      <c r="G45" s="67">
        <f t="shared" si="4"/>
        <v>23.13</v>
      </c>
      <c r="H45" s="90">
        <f t="shared" si="5"/>
        <v>5788.98</v>
      </c>
    </row>
    <row r="46" spans="1:12" s="20" customFormat="1" ht="38.25" x14ac:dyDescent="0.2">
      <c r="A46" s="89" t="s">
        <v>87</v>
      </c>
      <c r="B46" s="66" t="s">
        <v>27</v>
      </c>
      <c r="C46" s="186" t="s">
        <v>219</v>
      </c>
      <c r="D46" s="63" t="s">
        <v>36</v>
      </c>
      <c r="E46" s="64">
        <f>'Memoria de calculo 2'!E32</f>
        <v>1619.3576</v>
      </c>
      <c r="F46" s="284">
        <v>3.94</v>
      </c>
      <c r="G46" s="67">
        <f t="shared" si="4"/>
        <v>5.13</v>
      </c>
      <c r="H46" s="90">
        <f t="shared" si="5"/>
        <v>8307.2999999999993</v>
      </c>
    </row>
    <row r="47" spans="1:12" s="20" customFormat="1" ht="51" x14ac:dyDescent="0.2">
      <c r="A47" s="89" t="s">
        <v>88</v>
      </c>
      <c r="B47" s="66" t="s">
        <v>26</v>
      </c>
      <c r="C47" s="186" t="s">
        <v>221</v>
      </c>
      <c r="D47" s="63" t="s">
        <v>36</v>
      </c>
      <c r="E47" s="64">
        <f>'Memoria de calculo 2'!E33</f>
        <v>1471.7816000000003</v>
      </c>
      <c r="F47" s="283">
        <v>2.27</v>
      </c>
      <c r="G47" s="67">
        <f t="shared" si="4"/>
        <v>2.96</v>
      </c>
      <c r="H47" s="90">
        <f t="shared" si="5"/>
        <v>4356.47</v>
      </c>
      <c r="I47" s="23"/>
    </row>
    <row r="48" spans="1:12" s="248" customFormat="1" ht="38.25" x14ac:dyDescent="0.2">
      <c r="A48" s="89" t="s">
        <v>169</v>
      </c>
      <c r="B48" s="66" t="s">
        <v>25</v>
      </c>
      <c r="C48" s="186" t="s">
        <v>220</v>
      </c>
      <c r="D48" s="63" t="s">
        <v>58</v>
      </c>
      <c r="E48" s="64">
        <f>'Memoria de calculo 2'!E34</f>
        <v>1010.4791424</v>
      </c>
      <c r="F48" s="283">
        <v>0.67</v>
      </c>
      <c r="G48" s="67">
        <f t="shared" ref="G48" si="6">ROUND(F48+(F48*$H$10),2)</f>
        <v>0.87</v>
      </c>
      <c r="H48" s="90">
        <f t="shared" ref="H48" si="7">ROUND((E48*G48),2)</f>
        <v>879.12</v>
      </c>
      <c r="I48" s="23"/>
    </row>
    <row r="49" spans="1:9" s="20" customFormat="1" ht="38.25" x14ac:dyDescent="0.2">
      <c r="A49" s="89" t="s">
        <v>599</v>
      </c>
      <c r="B49" s="66" t="s">
        <v>25</v>
      </c>
      <c r="C49" s="186" t="s">
        <v>220</v>
      </c>
      <c r="D49" s="63" t="s">
        <v>58</v>
      </c>
      <c r="E49" s="64">
        <f>'Memoria de calculo 2'!E35</f>
        <v>382.66321600000009</v>
      </c>
      <c r="F49" s="283">
        <v>0.67</v>
      </c>
      <c r="G49" s="67">
        <f t="shared" si="4"/>
        <v>0.87</v>
      </c>
      <c r="H49" s="90">
        <f t="shared" si="5"/>
        <v>332.92</v>
      </c>
      <c r="I49" s="23"/>
    </row>
    <row r="50" spans="1:9" s="20" customFormat="1" ht="67.5" customHeight="1" x14ac:dyDescent="0.2">
      <c r="A50" s="89" t="s">
        <v>600</v>
      </c>
      <c r="B50" s="66" t="s">
        <v>148</v>
      </c>
      <c r="C50" s="186" t="s">
        <v>762</v>
      </c>
      <c r="D50" s="63" t="s">
        <v>55</v>
      </c>
      <c r="E50" s="64">
        <f>'Memoria de calculo 2'!E36</f>
        <v>51.512356000000011</v>
      </c>
      <c r="F50" s="283">
        <v>855.3</v>
      </c>
      <c r="G50" s="67">
        <f t="shared" si="4"/>
        <v>1114.31</v>
      </c>
      <c r="H50" s="90">
        <f t="shared" si="5"/>
        <v>57400.73</v>
      </c>
      <c r="I50" s="23"/>
    </row>
    <row r="51" spans="1:9" s="20" customFormat="1" x14ac:dyDescent="0.2">
      <c r="A51" s="89"/>
      <c r="B51" s="66"/>
      <c r="C51" s="351" t="s">
        <v>77</v>
      </c>
      <c r="D51" s="351"/>
      <c r="E51" s="351"/>
      <c r="F51" s="351"/>
      <c r="G51" s="351"/>
      <c r="H51" s="92">
        <f>SUM(H40:H50)</f>
        <v>90709.15</v>
      </c>
      <c r="I51" s="23"/>
    </row>
    <row r="52" spans="1:9" x14ac:dyDescent="0.2">
      <c r="A52" s="117" t="s">
        <v>89</v>
      </c>
      <c r="B52" s="68"/>
      <c r="C52" s="118" t="s">
        <v>60</v>
      </c>
      <c r="D52" s="63"/>
      <c r="E52" s="67"/>
      <c r="F52" s="67"/>
      <c r="G52" s="67">
        <f>ROUND(F52+(F52*$H$10),2)</f>
        <v>0</v>
      </c>
      <c r="H52" s="90">
        <f>ROUND((E52*G52),2)</f>
        <v>0</v>
      </c>
    </row>
    <row r="53" spans="1:9" ht="51" x14ac:dyDescent="0.2">
      <c r="A53" s="117" t="s">
        <v>90</v>
      </c>
      <c r="B53" s="68" t="s">
        <v>62</v>
      </c>
      <c r="C53" s="174" t="s">
        <v>222</v>
      </c>
      <c r="D53" s="63" t="s">
        <v>63</v>
      </c>
      <c r="E53" s="67">
        <f>'Memoria de calculo 2'!E39</f>
        <v>486.47999999999996</v>
      </c>
      <c r="F53" s="282">
        <v>36.76</v>
      </c>
      <c r="G53" s="67">
        <f>ROUND(F53+(F53*$H$10),2)</f>
        <v>47.89</v>
      </c>
      <c r="H53" s="90">
        <f>ROUND((E53*G53),2)</f>
        <v>23297.53</v>
      </c>
    </row>
    <row r="54" spans="1:9" x14ac:dyDescent="0.2">
      <c r="A54" s="292"/>
      <c r="B54" s="293"/>
      <c r="C54" s="294"/>
      <c r="D54" s="63"/>
      <c r="E54" s="67"/>
      <c r="F54" s="296"/>
      <c r="G54" s="67"/>
      <c r="H54" s="90"/>
      <c r="I54" s="5"/>
    </row>
    <row r="55" spans="1:9" ht="19.5" customHeight="1" x14ac:dyDescent="0.2">
      <c r="A55" s="119"/>
      <c r="B55" s="396" t="s">
        <v>77</v>
      </c>
      <c r="C55" s="396"/>
      <c r="D55" s="396"/>
      <c r="E55" s="396"/>
      <c r="F55" s="396"/>
      <c r="G55" s="396"/>
      <c r="H55" s="108">
        <f>SUM(H53:H54)</f>
        <v>23297.53</v>
      </c>
    </row>
    <row r="56" spans="1:9" ht="27" customHeight="1" x14ac:dyDescent="0.2">
      <c r="A56" s="26" t="s">
        <v>64</v>
      </c>
      <c r="B56" s="401" t="s">
        <v>708</v>
      </c>
      <c r="C56" s="402"/>
      <c r="D56" s="402"/>
      <c r="E56" s="402"/>
      <c r="F56" s="402"/>
      <c r="G56" s="402"/>
      <c r="H56" s="403"/>
    </row>
    <row r="57" spans="1:9" x14ac:dyDescent="0.2">
      <c r="A57" s="100" t="s">
        <v>30</v>
      </c>
      <c r="B57" s="85"/>
      <c r="C57" s="180" t="s">
        <v>20</v>
      </c>
      <c r="D57" s="110"/>
      <c r="E57" s="86"/>
      <c r="F57" s="86"/>
      <c r="G57" s="87">
        <f t="shared" ref="G57:G71" si="8">ROUND(F57+(F57*$H$10),2)</f>
        <v>0</v>
      </c>
      <c r="H57" s="88">
        <f t="shared" ref="H57:H71" si="9">ROUND((E57*G57),2)</f>
        <v>0</v>
      </c>
    </row>
    <row r="58" spans="1:9" ht="25.5" x14ac:dyDescent="0.2">
      <c r="A58" s="89" t="s">
        <v>65</v>
      </c>
      <c r="B58" s="61" t="s">
        <v>45</v>
      </c>
      <c r="C58" s="69" t="s">
        <v>54</v>
      </c>
      <c r="D58" s="66" t="s">
        <v>55</v>
      </c>
      <c r="E58" s="64">
        <f>'Memoria de calculo 2'!E43</f>
        <v>71.22</v>
      </c>
      <c r="F58" s="283">
        <v>3.61</v>
      </c>
      <c r="G58" s="67">
        <f t="shared" si="8"/>
        <v>4.7</v>
      </c>
      <c r="H58" s="90">
        <f t="shared" si="9"/>
        <v>334.73</v>
      </c>
    </row>
    <row r="59" spans="1:9" ht="57" customHeight="1" x14ac:dyDescent="0.2">
      <c r="A59" s="89" t="s">
        <v>66</v>
      </c>
      <c r="B59" s="61" t="s">
        <v>47</v>
      </c>
      <c r="C59" s="186" t="s">
        <v>764</v>
      </c>
      <c r="D59" s="66" t="s">
        <v>57</v>
      </c>
      <c r="E59" s="64">
        <f>'Memoria de calculo 2'!E44</f>
        <v>569.76</v>
      </c>
      <c r="F59" s="283">
        <v>3.92</v>
      </c>
      <c r="G59" s="67">
        <f t="shared" si="8"/>
        <v>5.1100000000000003</v>
      </c>
      <c r="H59" s="90">
        <f t="shared" si="9"/>
        <v>2911.47</v>
      </c>
    </row>
    <row r="60" spans="1:9" ht="12.75" customHeight="1" x14ac:dyDescent="0.2">
      <c r="A60" s="89" t="s">
        <v>67</v>
      </c>
      <c r="B60" s="66" t="s">
        <v>22</v>
      </c>
      <c r="C60" s="69" t="s">
        <v>23</v>
      </c>
      <c r="D60" s="63" t="s">
        <v>36</v>
      </c>
      <c r="E60" s="64">
        <f>'Memoria de calculo 2'!E45</f>
        <v>474.81</v>
      </c>
      <c r="F60" s="283">
        <v>1.03</v>
      </c>
      <c r="G60" s="67">
        <f t="shared" si="8"/>
        <v>1.34</v>
      </c>
      <c r="H60" s="90">
        <f t="shared" si="9"/>
        <v>636.25</v>
      </c>
    </row>
    <row r="61" spans="1:9" ht="12.75" customHeight="1" x14ac:dyDescent="0.2">
      <c r="A61" s="89" t="s">
        <v>68</v>
      </c>
      <c r="B61" s="66"/>
      <c r="C61" s="174" t="s">
        <v>595</v>
      </c>
      <c r="D61" s="63" t="s">
        <v>36</v>
      </c>
      <c r="E61" s="64">
        <f>'Memoria de calculo 2'!E46</f>
        <v>71.22</v>
      </c>
      <c r="F61" s="346" t="s">
        <v>629</v>
      </c>
      <c r="G61" s="399"/>
      <c r="H61" s="290"/>
    </row>
    <row r="62" spans="1:9" x14ac:dyDescent="0.2">
      <c r="A62" s="89" t="s">
        <v>69</v>
      </c>
      <c r="B62" s="66"/>
      <c r="C62" s="186" t="s">
        <v>596</v>
      </c>
      <c r="D62" s="66" t="s">
        <v>57</v>
      </c>
      <c r="E62" s="64">
        <f>'Memoria de calculo 2'!E47</f>
        <v>840.39600000000007</v>
      </c>
      <c r="F62" s="346" t="s">
        <v>629</v>
      </c>
      <c r="G62" s="347"/>
      <c r="H62" s="90"/>
    </row>
    <row r="63" spans="1:9" ht="76.5" x14ac:dyDescent="0.2">
      <c r="A63" s="89" t="s">
        <v>70</v>
      </c>
      <c r="B63" s="66" t="s">
        <v>24</v>
      </c>
      <c r="C63" s="186" t="s">
        <v>218</v>
      </c>
      <c r="D63" s="66" t="s">
        <v>55</v>
      </c>
      <c r="E63" s="64">
        <f>'Memoria de calculo 2'!E48</f>
        <v>71.22</v>
      </c>
      <c r="F63" s="283">
        <v>17.75</v>
      </c>
      <c r="G63" s="67">
        <f t="shared" si="8"/>
        <v>23.13</v>
      </c>
      <c r="H63" s="90">
        <f t="shared" si="9"/>
        <v>1647.32</v>
      </c>
    </row>
    <row r="64" spans="1:9" ht="38.25" x14ac:dyDescent="0.2">
      <c r="A64" s="89" t="s">
        <v>71</v>
      </c>
      <c r="B64" s="66" t="s">
        <v>27</v>
      </c>
      <c r="C64" s="186" t="s">
        <v>219</v>
      </c>
      <c r="D64" s="63" t="s">
        <v>36</v>
      </c>
      <c r="E64" s="64">
        <f>'Memoria de calculo 2'!E49</f>
        <v>461.24399999999997</v>
      </c>
      <c r="F64" s="284">
        <v>3.94</v>
      </c>
      <c r="G64" s="67">
        <f t="shared" si="8"/>
        <v>5.13</v>
      </c>
      <c r="H64" s="90">
        <f t="shared" si="9"/>
        <v>2366.1799999999998</v>
      </c>
    </row>
    <row r="65" spans="1:9" ht="51" x14ac:dyDescent="0.2">
      <c r="A65" s="89" t="s">
        <v>72</v>
      </c>
      <c r="B65" s="66" t="s">
        <v>26</v>
      </c>
      <c r="C65" s="186" t="s">
        <v>221</v>
      </c>
      <c r="D65" s="63" t="s">
        <v>36</v>
      </c>
      <c r="E65" s="64">
        <f>'Memoria de calculo 2'!E50</f>
        <v>420.54599999999999</v>
      </c>
      <c r="F65" s="283">
        <v>2.27</v>
      </c>
      <c r="G65" s="67">
        <f t="shared" si="8"/>
        <v>2.96</v>
      </c>
      <c r="H65" s="90">
        <f t="shared" si="9"/>
        <v>1244.82</v>
      </c>
    </row>
    <row r="66" spans="1:9" ht="38.25" x14ac:dyDescent="0.2">
      <c r="A66" s="89" t="s">
        <v>171</v>
      </c>
      <c r="B66" s="66" t="s">
        <v>25</v>
      </c>
      <c r="C66" s="186" t="s">
        <v>220</v>
      </c>
      <c r="D66" s="63" t="s">
        <v>58</v>
      </c>
      <c r="E66" s="64">
        <f>'Memoria de calculo 2'!E51</f>
        <v>287.81625599999995</v>
      </c>
      <c r="F66" s="283">
        <v>0.67</v>
      </c>
      <c r="G66" s="67">
        <f t="shared" ref="G66" si="10">ROUND(F66+(F66*$H$10),2)</f>
        <v>0.87</v>
      </c>
      <c r="H66" s="90">
        <f t="shared" ref="H66" si="11">ROUND((E66*G66),2)</f>
        <v>250.4</v>
      </c>
    </row>
    <row r="67" spans="1:9" ht="38.25" x14ac:dyDescent="0.2">
      <c r="A67" s="89" t="s">
        <v>601</v>
      </c>
      <c r="B67" s="66" t="s">
        <v>25</v>
      </c>
      <c r="C67" s="186" t="s">
        <v>220</v>
      </c>
      <c r="D67" s="63" t="s">
        <v>58</v>
      </c>
      <c r="E67" s="64">
        <f>'Memoria de calculo 2'!E52</f>
        <v>109.34196</v>
      </c>
      <c r="F67" s="283">
        <v>0.67</v>
      </c>
      <c r="G67" s="67">
        <f t="shared" si="8"/>
        <v>0.87</v>
      </c>
      <c r="H67" s="90">
        <f t="shared" si="9"/>
        <v>95.13</v>
      </c>
    </row>
    <row r="68" spans="1:9" ht="69" customHeight="1" x14ac:dyDescent="0.2">
      <c r="A68" s="89" t="s">
        <v>602</v>
      </c>
      <c r="B68" s="66" t="s">
        <v>148</v>
      </c>
      <c r="C68" s="186" t="s">
        <v>762</v>
      </c>
      <c r="D68" s="63" t="s">
        <v>55</v>
      </c>
      <c r="E68" s="64">
        <f>'Memoria de calculo 2'!E53</f>
        <v>14.719110000000001</v>
      </c>
      <c r="F68" s="283">
        <v>855.3</v>
      </c>
      <c r="G68" s="67">
        <f t="shared" si="8"/>
        <v>1114.31</v>
      </c>
      <c r="H68" s="90">
        <f t="shared" si="9"/>
        <v>16401.650000000001</v>
      </c>
    </row>
    <row r="69" spans="1:9" x14ac:dyDescent="0.2">
      <c r="A69" s="89"/>
      <c r="B69" s="66"/>
      <c r="C69" s="351" t="s">
        <v>77</v>
      </c>
      <c r="D69" s="351"/>
      <c r="E69" s="351"/>
      <c r="F69" s="351"/>
      <c r="G69" s="351"/>
      <c r="H69" s="92">
        <f>SUM(H58:H68)</f>
        <v>25887.949999999997</v>
      </c>
    </row>
    <row r="70" spans="1:9" x14ac:dyDescent="0.2">
      <c r="A70" s="91" t="s">
        <v>73</v>
      </c>
      <c r="B70" s="61"/>
      <c r="C70" s="62" t="s">
        <v>60</v>
      </c>
      <c r="D70" s="63"/>
      <c r="E70" s="295"/>
      <c r="F70" s="64"/>
      <c r="G70" s="67">
        <f t="shared" si="8"/>
        <v>0</v>
      </c>
      <c r="H70" s="90">
        <f t="shared" si="9"/>
        <v>0</v>
      </c>
    </row>
    <row r="71" spans="1:9" ht="51" x14ac:dyDescent="0.2">
      <c r="A71" s="89" t="s">
        <v>74</v>
      </c>
      <c r="B71" s="66" t="s">
        <v>62</v>
      </c>
      <c r="C71" s="174" t="s">
        <v>222</v>
      </c>
      <c r="D71" s="343" t="s">
        <v>63</v>
      </c>
      <c r="E71" s="344">
        <f>'Memoria de calculo 2'!E55</f>
        <v>135.65</v>
      </c>
      <c r="F71" s="341">
        <v>36.76</v>
      </c>
      <c r="G71" s="67">
        <f t="shared" si="8"/>
        <v>47.89</v>
      </c>
      <c r="H71" s="90">
        <f t="shared" si="9"/>
        <v>6496.28</v>
      </c>
      <c r="I71" s="5"/>
    </row>
    <row r="72" spans="1:9" ht="19.5" customHeight="1" x14ac:dyDescent="0.2">
      <c r="A72" s="106"/>
      <c r="B72" s="114"/>
      <c r="C72" s="374" t="s">
        <v>77</v>
      </c>
      <c r="D72" s="374"/>
      <c r="E72" s="395"/>
      <c r="F72" s="374"/>
      <c r="G72" s="374"/>
      <c r="H72" s="108">
        <f>SUM(H71)</f>
        <v>6496.28</v>
      </c>
    </row>
    <row r="73" spans="1:9" ht="23.25" customHeight="1" x14ac:dyDescent="0.2">
      <c r="A73" s="26" t="s">
        <v>91</v>
      </c>
      <c r="B73" s="407" t="s">
        <v>707</v>
      </c>
      <c r="C73" s="408"/>
      <c r="D73" s="408"/>
      <c r="E73" s="408"/>
      <c r="F73" s="408"/>
      <c r="G73" s="408"/>
      <c r="H73" s="409"/>
    </row>
    <row r="74" spans="1:9" x14ac:dyDescent="0.2">
      <c r="A74" s="100" t="s">
        <v>92</v>
      </c>
      <c r="B74" s="85"/>
      <c r="C74" s="180" t="s">
        <v>20</v>
      </c>
      <c r="D74" s="110"/>
      <c r="E74" s="86"/>
      <c r="F74" s="86"/>
      <c r="G74" s="87">
        <f t="shared" ref="G74:G85" si="12">ROUND(F74+(F74*$H$10),2)</f>
        <v>0</v>
      </c>
      <c r="H74" s="88">
        <f t="shared" ref="H74:H85" si="13">ROUND((E74*G74),2)</f>
        <v>0</v>
      </c>
    </row>
    <row r="75" spans="1:9" ht="25.5" x14ac:dyDescent="0.2">
      <c r="A75" s="89" t="s">
        <v>93</v>
      </c>
      <c r="B75" s="61" t="s">
        <v>45</v>
      </c>
      <c r="C75" s="69" t="s">
        <v>54</v>
      </c>
      <c r="D75" s="66" t="s">
        <v>55</v>
      </c>
      <c r="E75" s="64">
        <f>'Memoria de calculo 2'!E58</f>
        <v>219.84</v>
      </c>
      <c r="F75" s="283">
        <v>3.61</v>
      </c>
      <c r="G75" s="67">
        <f t="shared" si="12"/>
        <v>4.7</v>
      </c>
      <c r="H75" s="90">
        <f t="shared" si="13"/>
        <v>1033.25</v>
      </c>
    </row>
    <row r="76" spans="1:9" ht="51" x14ac:dyDescent="0.2">
      <c r="A76" s="89" t="s">
        <v>94</v>
      </c>
      <c r="B76" s="61" t="s">
        <v>47</v>
      </c>
      <c r="C76" s="186" t="s">
        <v>226</v>
      </c>
      <c r="D76" s="66" t="s">
        <v>57</v>
      </c>
      <c r="E76" s="64">
        <f>'Memoria de calculo 2'!E59</f>
        <v>1758.72</v>
      </c>
      <c r="F76" s="283">
        <v>3.92</v>
      </c>
      <c r="G76" s="67">
        <f t="shared" si="12"/>
        <v>5.1100000000000003</v>
      </c>
      <c r="H76" s="90">
        <f t="shared" si="13"/>
        <v>8987.06</v>
      </c>
    </row>
    <row r="77" spans="1:9" ht="12.75" customHeight="1" x14ac:dyDescent="0.2">
      <c r="A77" s="89" t="s">
        <v>95</v>
      </c>
      <c r="B77" s="66" t="s">
        <v>22</v>
      </c>
      <c r="C77" s="69" t="s">
        <v>23</v>
      </c>
      <c r="D77" s="63" t="s">
        <v>36</v>
      </c>
      <c r="E77" s="64">
        <f>'Memoria de calculo 2'!E60</f>
        <v>1465.62</v>
      </c>
      <c r="F77" s="283">
        <v>1.03</v>
      </c>
      <c r="G77" s="67">
        <f t="shared" si="12"/>
        <v>1.34</v>
      </c>
      <c r="H77" s="90">
        <f t="shared" si="13"/>
        <v>1963.93</v>
      </c>
    </row>
    <row r="78" spans="1:9" ht="12.75" customHeight="1" x14ac:dyDescent="0.2">
      <c r="A78" s="89" t="s">
        <v>96</v>
      </c>
      <c r="B78" s="66"/>
      <c r="C78" s="174" t="s">
        <v>595</v>
      </c>
      <c r="D78" s="63" t="s">
        <v>36</v>
      </c>
      <c r="E78" s="64">
        <f>'Memoria de calculo 2'!E61</f>
        <v>219.84</v>
      </c>
      <c r="F78" s="346" t="s">
        <v>629</v>
      </c>
      <c r="G78" s="399"/>
      <c r="H78" s="290"/>
    </row>
    <row r="79" spans="1:9" x14ac:dyDescent="0.2">
      <c r="A79" s="89" t="s">
        <v>97</v>
      </c>
      <c r="B79" s="66"/>
      <c r="C79" s="186" t="s">
        <v>596</v>
      </c>
      <c r="D79" s="66" t="s">
        <v>57</v>
      </c>
      <c r="E79" s="64">
        <f>'Memoria de calculo 2'!E62</f>
        <v>2594.1120000000001</v>
      </c>
      <c r="F79" s="346" t="s">
        <v>629</v>
      </c>
      <c r="G79" s="347"/>
      <c r="H79" s="90"/>
    </row>
    <row r="80" spans="1:9" ht="76.5" x14ac:dyDescent="0.2">
      <c r="A80" s="89" t="s">
        <v>98</v>
      </c>
      <c r="B80" s="66" t="s">
        <v>24</v>
      </c>
      <c r="C80" s="186" t="s">
        <v>227</v>
      </c>
      <c r="D80" s="66" t="s">
        <v>55</v>
      </c>
      <c r="E80" s="64">
        <f>'Memoria de calculo 2'!E63</f>
        <v>219.84</v>
      </c>
      <c r="F80" s="283">
        <v>17.75</v>
      </c>
      <c r="G80" s="67">
        <f t="shared" si="12"/>
        <v>23.13</v>
      </c>
      <c r="H80" s="90">
        <f t="shared" si="13"/>
        <v>5084.8999999999996</v>
      </c>
    </row>
    <row r="81" spans="1:9" ht="38.25" x14ac:dyDescent="0.2">
      <c r="A81" s="89" t="s">
        <v>99</v>
      </c>
      <c r="B81" s="66" t="s">
        <v>27</v>
      </c>
      <c r="C81" s="186" t="s">
        <v>219</v>
      </c>
      <c r="D81" s="63" t="s">
        <v>36</v>
      </c>
      <c r="E81" s="64">
        <f>'Memoria de calculo 2'!E64</f>
        <v>1433.3341</v>
      </c>
      <c r="F81" s="284">
        <v>3.94</v>
      </c>
      <c r="G81" s="67">
        <f t="shared" si="12"/>
        <v>5.13</v>
      </c>
      <c r="H81" s="90">
        <f t="shared" si="13"/>
        <v>7353</v>
      </c>
    </row>
    <row r="82" spans="1:9" ht="51" x14ac:dyDescent="0.2">
      <c r="A82" s="89" t="s">
        <v>100</v>
      </c>
      <c r="B82" s="66" t="s">
        <v>26</v>
      </c>
      <c r="C82" s="186" t="s">
        <v>221</v>
      </c>
      <c r="D82" s="63" t="s">
        <v>36</v>
      </c>
      <c r="E82" s="64">
        <f>'Memoria de calculo 2'!E65</f>
        <v>1336.4881</v>
      </c>
      <c r="F82" s="283">
        <v>2.27</v>
      </c>
      <c r="G82" s="67">
        <f t="shared" si="12"/>
        <v>2.96</v>
      </c>
      <c r="H82" s="90">
        <f t="shared" si="13"/>
        <v>3956</v>
      </c>
    </row>
    <row r="83" spans="1:9" ht="38.25" x14ac:dyDescent="0.2">
      <c r="A83" s="89" t="s">
        <v>173</v>
      </c>
      <c r="B83" s="66" t="s">
        <v>25</v>
      </c>
      <c r="C83" s="186" t="s">
        <v>220</v>
      </c>
      <c r="D83" s="63" t="s">
        <v>58</v>
      </c>
      <c r="E83" s="64">
        <f>'Memoria de calculo 2'!E66</f>
        <v>894.4004784</v>
      </c>
      <c r="F83" s="283">
        <v>0.67</v>
      </c>
      <c r="G83" s="67">
        <f t="shared" ref="G83" si="14">ROUND(F83+(F83*$H$10),2)</f>
        <v>0.87</v>
      </c>
      <c r="H83" s="90">
        <f t="shared" ref="H83" si="15">ROUND((E83*G83),2)</f>
        <v>778.13</v>
      </c>
    </row>
    <row r="84" spans="1:9" ht="38.25" x14ac:dyDescent="0.2">
      <c r="A84" s="89" t="s">
        <v>603</v>
      </c>
      <c r="B84" s="66" t="s">
        <v>25</v>
      </c>
      <c r="C84" s="186" t="s">
        <v>220</v>
      </c>
      <c r="D84" s="63" t="s">
        <v>58</v>
      </c>
      <c r="E84" s="64">
        <f>'Memoria de calculo 2'!E67</f>
        <v>347.48690600000003</v>
      </c>
      <c r="F84" s="283">
        <v>0.67</v>
      </c>
      <c r="G84" s="67">
        <f t="shared" si="12"/>
        <v>0.87</v>
      </c>
      <c r="H84" s="90">
        <f t="shared" si="13"/>
        <v>302.31</v>
      </c>
    </row>
    <row r="85" spans="1:9" ht="84" customHeight="1" x14ac:dyDescent="0.2">
      <c r="A85" s="89" t="s">
        <v>604</v>
      </c>
      <c r="B85" s="66" t="s">
        <v>148</v>
      </c>
      <c r="C85" s="186" t="s">
        <v>763</v>
      </c>
      <c r="D85" s="63" t="s">
        <v>55</v>
      </c>
      <c r="E85" s="64">
        <f>'Memoria de calculo 2'!E68</f>
        <v>46.777083500000003</v>
      </c>
      <c r="F85" s="283">
        <v>855.3</v>
      </c>
      <c r="G85" s="67">
        <f t="shared" si="12"/>
        <v>1114.31</v>
      </c>
      <c r="H85" s="90">
        <f t="shared" si="13"/>
        <v>52124.17</v>
      </c>
    </row>
    <row r="86" spans="1:9" x14ac:dyDescent="0.2">
      <c r="A86" s="89"/>
      <c r="B86" s="66"/>
      <c r="C86" s="351" t="s">
        <v>77</v>
      </c>
      <c r="D86" s="351"/>
      <c r="E86" s="351"/>
      <c r="F86" s="351"/>
      <c r="G86" s="351"/>
      <c r="H86" s="92">
        <f>SUM(H75:H85)</f>
        <v>81582.75</v>
      </c>
    </row>
    <row r="87" spans="1:9" x14ac:dyDescent="0.2">
      <c r="A87" s="89" t="s">
        <v>101</v>
      </c>
      <c r="B87" s="66"/>
      <c r="C87" s="65" t="s">
        <v>60</v>
      </c>
      <c r="D87" s="63"/>
      <c r="E87" s="64"/>
      <c r="F87" s="64"/>
      <c r="G87" s="67">
        <f>ROUND(F87+(F87*$H$10),2)</f>
        <v>0</v>
      </c>
      <c r="H87" s="90">
        <f>ROUND((E87*G87),2)</f>
        <v>0</v>
      </c>
    </row>
    <row r="88" spans="1:9" ht="51" x14ac:dyDescent="0.2">
      <c r="A88" s="89" t="s">
        <v>102</v>
      </c>
      <c r="B88" s="66" t="s">
        <v>62</v>
      </c>
      <c r="C88" s="174" t="s">
        <v>222</v>
      </c>
      <c r="D88" s="63" t="s">
        <v>63</v>
      </c>
      <c r="E88" s="64">
        <f>'Memoria de calculo 2'!E70</f>
        <v>309.20000000000005</v>
      </c>
      <c r="F88" s="282">
        <v>36.76</v>
      </c>
      <c r="G88" s="67">
        <f>ROUND(F88+(F88*$H$10),2)</f>
        <v>47.89</v>
      </c>
      <c r="H88" s="90">
        <f>ROUND((E88*G88),2)</f>
        <v>14807.59</v>
      </c>
      <c r="I88" s="5"/>
    </row>
    <row r="89" spans="1:9" ht="42" customHeight="1" x14ac:dyDescent="0.2">
      <c r="A89" s="106"/>
      <c r="B89" s="114"/>
      <c r="C89" s="374" t="s">
        <v>77</v>
      </c>
      <c r="D89" s="374"/>
      <c r="E89" s="374"/>
      <c r="F89" s="374"/>
      <c r="G89" s="374"/>
      <c r="H89" s="108">
        <f>SUM(H88)</f>
        <v>14807.59</v>
      </c>
    </row>
    <row r="90" spans="1:9" ht="13.5" hidden="1" thickBot="1" x14ac:dyDescent="0.25">
      <c r="A90" s="24" t="s">
        <v>103</v>
      </c>
      <c r="B90" s="358" t="s">
        <v>379</v>
      </c>
      <c r="C90" s="359"/>
      <c r="D90" s="359"/>
      <c r="E90" s="359"/>
      <c r="F90" s="359"/>
      <c r="G90" s="359"/>
      <c r="H90" s="360"/>
    </row>
    <row r="91" spans="1:9" hidden="1" x14ac:dyDescent="0.2">
      <c r="A91" s="77" t="s">
        <v>104</v>
      </c>
      <c r="B91" s="70"/>
      <c r="C91" s="78" t="s">
        <v>20</v>
      </c>
      <c r="D91" s="79"/>
      <c r="E91" s="71"/>
      <c r="F91" s="71"/>
      <c r="G91" s="71"/>
      <c r="H91" s="80"/>
    </row>
    <row r="92" spans="1:9" ht="25.5" hidden="1" x14ac:dyDescent="0.2">
      <c r="A92" s="74" t="s">
        <v>105</v>
      </c>
      <c r="B92" s="61" t="s">
        <v>45</v>
      </c>
      <c r="C92" s="69" t="s">
        <v>54</v>
      </c>
      <c r="D92" s="66" t="s">
        <v>55</v>
      </c>
      <c r="E92" s="64">
        <f>'Memoria de calculo 2'!E73</f>
        <v>0</v>
      </c>
      <c r="F92" s="283">
        <v>3.48</v>
      </c>
      <c r="G92" s="67">
        <f>ROUND(F92+(F92*$H$10),2)</f>
        <v>4.53</v>
      </c>
      <c r="H92" s="73">
        <f>ROUND((E92*G92),2)</f>
        <v>0</v>
      </c>
    </row>
    <row r="93" spans="1:9" ht="51" hidden="1" x14ac:dyDescent="0.2">
      <c r="A93" s="74" t="s">
        <v>106</v>
      </c>
      <c r="B93" s="61" t="s">
        <v>47</v>
      </c>
      <c r="C93" s="186" t="s">
        <v>226</v>
      </c>
      <c r="D93" s="66" t="s">
        <v>57</v>
      </c>
      <c r="E93" s="64">
        <f>'Memoria de calculo 2'!E74</f>
        <v>0</v>
      </c>
      <c r="F93" s="283">
        <v>3.79</v>
      </c>
      <c r="G93" s="67">
        <f t="shared" ref="G93:G105" si="16">ROUND(F93+(F93*$H$10),2)</f>
        <v>4.9400000000000004</v>
      </c>
      <c r="H93" s="73">
        <f t="shared" ref="H93:H105" si="17">ROUND((E93*G93),2)</f>
        <v>0</v>
      </c>
    </row>
    <row r="94" spans="1:9" ht="12.75" hidden="1" customHeight="1" x14ac:dyDescent="0.2">
      <c r="A94" s="74" t="s">
        <v>107</v>
      </c>
      <c r="B94" s="66" t="s">
        <v>22</v>
      </c>
      <c r="C94" s="69" t="s">
        <v>23</v>
      </c>
      <c r="D94" s="63" t="s">
        <v>36</v>
      </c>
      <c r="E94" s="64">
        <f>'Memoria de calculo 2'!E75</f>
        <v>0</v>
      </c>
      <c r="F94" s="283">
        <v>0.99</v>
      </c>
      <c r="G94" s="67">
        <f t="shared" si="16"/>
        <v>1.29</v>
      </c>
      <c r="H94" s="73">
        <f t="shared" si="17"/>
        <v>0</v>
      </c>
    </row>
    <row r="95" spans="1:9" ht="12.75" hidden="1" customHeight="1" x14ac:dyDescent="0.2">
      <c r="A95" s="74" t="s">
        <v>108</v>
      </c>
      <c r="B95" s="66"/>
      <c r="C95" s="174" t="s">
        <v>595</v>
      </c>
      <c r="D95" s="63" t="s">
        <v>36</v>
      </c>
      <c r="E95" s="64">
        <f>'Memoria de calculo 2'!E76</f>
        <v>0</v>
      </c>
      <c r="F95" s="346" t="s">
        <v>629</v>
      </c>
      <c r="G95" s="399"/>
      <c r="H95" s="290"/>
    </row>
    <row r="96" spans="1:9" hidden="1" x14ac:dyDescent="0.2">
      <c r="A96" s="74" t="s">
        <v>109</v>
      </c>
      <c r="B96" s="66"/>
      <c r="C96" s="186" t="s">
        <v>596</v>
      </c>
      <c r="D96" s="66" t="s">
        <v>57</v>
      </c>
      <c r="E96" s="64">
        <f>'Memoria de calculo 2'!E77</f>
        <v>0</v>
      </c>
      <c r="F96" s="346" t="s">
        <v>629</v>
      </c>
      <c r="G96" s="347"/>
      <c r="H96" s="90"/>
    </row>
    <row r="97" spans="1:9" ht="76.5" hidden="1" x14ac:dyDescent="0.2">
      <c r="A97" s="74" t="s">
        <v>110</v>
      </c>
      <c r="B97" s="66" t="s">
        <v>24</v>
      </c>
      <c r="C97" s="186" t="s">
        <v>227</v>
      </c>
      <c r="D97" s="66" t="s">
        <v>55</v>
      </c>
      <c r="E97" s="64">
        <f>'Memoria de calculo 2'!E78</f>
        <v>0</v>
      </c>
      <c r="F97" s="283">
        <v>17.190000000000001</v>
      </c>
      <c r="G97" s="67">
        <f t="shared" si="16"/>
        <v>22.4</v>
      </c>
      <c r="H97" s="73">
        <f t="shared" si="17"/>
        <v>0</v>
      </c>
    </row>
    <row r="98" spans="1:9" ht="38.25" hidden="1" x14ac:dyDescent="0.2">
      <c r="A98" s="74" t="s">
        <v>111</v>
      </c>
      <c r="B98" s="66" t="s">
        <v>27</v>
      </c>
      <c r="C98" s="186" t="s">
        <v>219</v>
      </c>
      <c r="D98" s="63" t="s">
        <v>36</v>
      </c>
      <c r="E98" s="64">
        <f>'Memoria de calculo 2'!E79</f>
        <v>0</v>
      </c>
      <c r="F98" s="284">
        <v>3.81</v>
      </c>
      <c r="G98" s="67">
        <f t="shared" si="16"/>
        <v>4.96</v>
      </c>
      <c r="H98" s="73">
        <f t="shared" si="17"/>
        <v>0</v>
      </c>
    </row>
    <row r="99" spans="1:9" ht="51" hidden="1" x14ac:dyDescent="0.2">
      <c r="A99" s="74" t="s">
        <v>112</v>
      </c>
      <c r="B99" s="66" t="s">
        <v>26</v>
      </c>
      <c r="C99" s="186" t="s">
        <v>221</v>
      </c>
      <c r="D99" s="63" t="s">
        <v>36</v>
      </c>
      <c r="E99" s="64">
        <f>'Memoria de calculo 2'!E80</f>
        <v>0</v>
      </c>
      <c r="F99" s="283">
        <v>2.15</v>
      </c>
      <c r="G99" s="67">
        <f t="shared" si="16"/>
        <v>2.8</v>
      </c>
      <c r="H99" s="73">
        <f t="shared" si="17"/>
        <v>0</v>
      </c>
    </row>
    <row r="100" spans="1:9" ht="38.25" hidden="1" x14ac:dyDescent="0.2">
      <c r="A100" s="74" t="s">
        <v>174</v>
      </c>
      <c r="B100" s="66" t="s">
        <v>25</v>
      </c>
      <c r="C100" s="186" t="s">
        <v>220</v>
      </c>
      <c r="D100" s="63" t="s">
        <v>58</v>
      </c>
      <c r="E100" s="64">
        <f>'Memoria de calculo 2'!E81</f>
        <v>0</v>
      </c>
      <c r="F100" s="283">
        <v>0.64</v>
      </c>
      <c r="G100" s="67">
        <f t="shared" ref="G100" si="18">ROUND(F100+(F100*$H$10),2)</f>
        <v>0.83</v>
      </c>
      <c r="H100" s="73">
        <f t="shared" ref="H100" si="19">ROUND((E100*G100),2)</f>
        <v>0</v>
      </c>
    </row>
    <row r="101" spans="1:9" ht="38.25" hidden="1" x14ac:dyDescent="0.2">
      <c r="A101" s="74" t="s">
        <v>605</v>
      </c>
      <c r="B101" s="66" t="s">
        <v>25</v>
      </c>
      <c r="C101" s="186" t="s">
        <v>220</v>
      </c>
      <c r="D101" s="63" t="s">
        <v>58</v>
      </c>
      <c r="E101" s="64">
        <f>'Memoria de calculo 2'!E82</f>
        <v>0</v>
      </c>
      <c r="F101" s="283">
        <v>0.64</v>
      </c>
      <c r="G101" s="67">
        <f t="shared" si="16"/>
        <v>0.83</v>
      </c>
      <c r="H101" s="73">
        <f t="shared" si="17"/>
        <v>0</v>
      </c>
    </row>
    <row r="102" spans="1:9" ht="102" hidden="1" x14ac:dyDescent="0.2">
      <c r="A102" s="74" t="s">
        <v>606</v>
      </c>
      <c r="B102" s="66" t="s">
        <v>148</v>
      </c>
      <c r="C102" s="186" t="s">
        <v>228</v>
      </c>
      <c r="D102" s="63" t="s">
        <v>55</v>
      </c>
      <c r="E102" s="64">
        <f>'Memoria de calculo 2'!E83</f>
        <v>0</v>
      </c>
      <c r="F102" s="283">
        <v>842.01</v>
      </c>
      <c r="G102" s="67">
        <f t="shared" si="16"/>
        <v>1096.99</v>
      </c>
      <c r="H102" s="73">
        <f t="shared" si="17"/>
        <v>0</v>
      </c>
    </row>
    <row r="103" spans="1:9" hidden="1" x14ac:dyDescent="0.2">
      <c r="A103" s="74"/>
      <c r="B103" s="66"/>
      <c r="C103" s="351" t="s">
        <v>78</v>
      </c>
      <c r="D103" s="351"/>
      <c r="E103" s="351"/>
      <c r="F103" s="351"/>
      <c r="G103" s="351"/>
      <c r="H103" s="75">
        <f>SUM(H92:H102)</f>
        <v>0</v>
      </c>
    </row>
    <row r="104" spans="1:9" hidden="1" x14ac:dyDescent="0.2">
      <c r="A104" s="72" t="s">
        <v>113</v>
      </c>
      <c r="B104" s="61"/>
      <c r="C104" s="65" t="s">
        <v>60</v>
      </c>
      <c r="D104" s="63"/>
      <c r="E104" s="64"/>
      <c r="F104" s="64"/>
      <c r="G104" s="67"/>
      <c r="H104" s="81"/>
    </row>
    <row r="105" spans="1:9" ht="51" hidden="1" x14ac:dyDescent="0.2">
      <c r="A105" s="72" t="s">
        <v>114</v>
      </c>
      <c r="B105" s="66" t="s">
        <v>62</v>
      </c>
      <c r="C105" s="174" t="s">
        <v>222</v>
      </c>
      <c r="D105" s="63" t="s">
        <v>63</v>
      </c>
      <c r="E105" s="64">
        <f>'Memoria de calculo 2'!E85</f>
        <v>0</v>
      </c>
      <c r="F105" s="282">
        <v>35.32</v>
      </c>
      <c r="G105" s="67">
        <f t="shared" si="16"/>
        <v>46.02</v>
      </c>
      <c r="H105" s="73">
        <f t="shared" si="17"/>
        <v>0</v>
      </c>
      <c r="I105" s="5"/>
    </row>
    <row r="106" spans="1:9" ht="42" hidden="1" customHeight="1" thickBot="1" x14ac:dyDescent="0.25">
      <c r="A106" s="82"/>
      <c r="B106" s="83"/>
      <c r="C106" s="361" t="s">
        <v>79</v>
      </c>
      <c r="D106" s="361"/>
      <c r="E106" s="361"/>
      <c r="F106" s="361"/>
      <c r="G106" s="361"/>
      <c r="H106" s="84">
        <f>SUM(H105)</f>
        <v>0</v>
      </c>
    </row>
    <row r="107" spans="1:9" ht="26.25" hidden="1" customHeight="1" thickBot="1" x14ac:dyDescent="0.25">
      <c r="A107" s="213" t="s">
        <v>115</v>
      </c>
      <c r="B107" s="348" t="s">
        <v>378</v>
      </c>
      <c r="C107" s="349"/>
      <c r="D107" s="349"/>
      <c r="E107" s="349"/>
      <c r="F107" s="349"/>
      <c r="G107" s="349"/>
      <c r="H107" s="350"/>
    </row>
    <row r="108" spans="1:9" hidden="1" x14ac:dyDescent="0.2">
      <c r="A108" s="216" t="s">
        <v>116</v>
      </c>
      <c r="B108" s="187"/>
      <c r="C108" s="78" t="s">
        <v>20</v>
      </c>
      <c r="D108" s="188"/>
      <c r="E108" s="188"/>
      <c r="F108" s="188"/>
      <c r="G108" s="188"/>
      <c r="H108" s="189"/>
    </row>
    <row r="109" spans="1:9" ht="25.5" hidden="1" x14ac:dyDescent="0.2">
      <c r="A109" s="216" t="s">
        <v>117</v>
      </c>
      <c r="B109" s="61" t="s">
        <v>45</v>
      </c>
      <c r="C109" s="69" t="s">
        <v>54</v>
      </c>
      <c r="D109" s="66" t="s">
        <v>55</v>
      </c>
      <c r="E109" s="64">
        <f>'Memoria de calculo 2'!E88</f>
        <v>0</v>
      </c>
      <c r="F109" s="283">
        <v>3.48</v>
      </c>
      <c r="G109" s="67">
        <f>ROUND(F109+(F109*$H$10),2)</f>
        <v>4.53</v>
      </c>
      <c r="H109" s="90">
        <f>ROUND((E109*G109),2)</f>
        <v>0</v>
      </c>
    </row>
    <row r="110" spans="1:9" ht="51" hidden="1" x14ac:dyDescent="0.2">
      <c r="A110" s="216" t="s">
        <v>118</v>
      </c>
      <c r="B110" s="61" t="s">
        <v>47</v>
      </c>
      <c r="C110" s="186" t="s">
        <v>226</v>
      </c>
      <c r="D110" s="66" t="s">
        <v>57</v>
      </c>
      <c r="E110" s="64">
        <f>'Memoria de calculo 2'!E89</f>
        <v>0</v>
      </c>
      <c r="F110" s="283">
        <v>3.79</v>
      </c>
      <c r="G110" s="67">
        <f t="shared" ref="G110:G119" si="20">ROUND(F110+(F110*$H$10),2)</f>
        <v>4.9400000000000004</v>
      </c>
      <c r="H110" s="90">
        <f t="shared" ref="H110:H119" si="21">ROUND((E110*G110),2)</f>
        <v>0</v>
      </c>
    </row>
    <row r="111" spans="1:9" ht="12.75" hidden="1" customHeight="1" x14ac:dyDescent="0.2">
      <c r="A111" s="216" t="s">
        <v>119</v>
      </c>
      <c r="B111" s="66" t="s">
        <v>22</v>
      </c>
      <c r="C111" s="69" t="s">
        <v>23</v>
      </c>
      <c r="D111" s="63" t="s">
        <v>36</v>
      </c>
      <c r="E111" s="64">
        <f>'Memoria de calculo 2'!E90</f>
        <v>0</v>
      </c>
      <c r="F111" s="283">
        <v>0.99</v>
      </c>
      <c r="G111" s="67">
        <f t="shared" si="20"/>
        <v>1.29</v>
      </c>
      <c r="H111" s="90">
        <f t="shared" si="21"/>
        <v>0</v>
      </c>
    </row>
    <row r="112" spans="1:9" ht="12.75" hidden="1" customHeight="1" x14ac:dyDescent="0.2">
      <c r="A112" s="216" t="s">
        <v>120</v>
      </c>
      <c r="B112" s="66"/>
      <c r="C112" s="174" t="s">
        <v>595</v>
      </c>
      <c r="D112" s="63" t="s">
        <v>36</v>
      </c>
      <c r="E112" s="64">
        <f>'Memoria de calculo 2'!E91</f>
        <v>0</v>
      </c>
      <c r="F112" s="346" t="s">
        <v>629</v>
      </c>
      <c r="G112" s="399"/>
      <c r="H112" s="290"/>
    </row>
    <row r="113" spans="1:9" hidden="1" x14ac:dyDescent="0.2">
      <c r="A113" s="216" t="s">
        <v>121</v>
      </c>
      <c r="B113" s="66"/>
      <c r="C113" s="186" t="s">
        <v>596</v>
      </c>
      <c r="D113" s="66" t="s">
        <v>57</v>
      </c>
      <c r="E113" s="64">
        <f>'Memoria de calculo 2'!E92</f>
        <v>0</v>
      </c>
      <c r="F113" s="346" t="s">
        <v>629</v>
      </c>
      <c r="G113" s="347"/>
      <c r="H113" s="90"/>
    </row>
    <row r="114" spans="1:9" ht="76.5" hidden="1" x14ac:dyDescent="0.2">
      <c r="A114" s="216" t="s">
        <v>122</v>
      </c>
      <c r="B114" s="66" t="s">
        <v>24</v>
      </c>
      <c r="C114" s="186" t="s">
        <v>227</v>
      </c>
      <c r="D114" s="66" t="s">
        <v>55</v>
      </c>
      <c r="E114" s="64">
        <f>'Memoria de calculo 2'!E93</f>
        <v>0</v>
      </c>
      <c r="F114" s="283">
        <v>17.190000000000001</v>
      </c>
      <c r="G114" s="67">
        <f t="shared" si="20"/>
        <v>22.4</v>
      </c>
      <c r="H114" s="90">
        <f t="shared" si="21"/>
        <v>0</v>
      </c>
    </row>
    <row r="115" spans="1:9" ht="38.25" hidden="1" x14ac:dyDescent="0.2">
      <c r="A115" s="216" t="s">
        <v>123</v>
      </c>
      <c r="B115" s="66" t="s">
        <v>27</v>
      </c>
      <c r="C115" s="186" t="s">
        <v>219</v>
      </c>
      <c r="D115" s="63" t="s">
        <v>36</v>
      </c>
      <c r="E115" s="64">
        <f>'Memoria de calculo 2'!E94</f>
        <v>0</v>
      </c>
      <c r="F115" s="284">
        <v>3.81</v>
      </c>
      <c r="G115" s="67">
        <f t="shared" si="20"/>
        <v>4.96</v>
      </c>
      <c r="H115" s="90">
        <f t="shared" si="21"/>
        <v>0</v>
      </c>
    </row>
    <row r="116" spans="1:9" ht="51" hidden="1" x14ac:dyDescent="0.2">
      <c r="A116" s="216" t="s">
        <v>124</v>
      </c>
      <c r="B116" s="66" t="s">
        <v>26</v>
      </c>
      <c r="C116" s="186" t="s">
        <v>221</v>
      </c>
      <c r="D116" s="63" t="s">
        <v>36</v>
      </c>
      <c r="E116" s="64">
        <f>'Memoria de calculo 2'!E95</f>
        <v>0</v>
      </c>
      <c r="F116" s="283">
        <v>2.15</v>
      </c>
      <c r="G116" s="67">
        <f t="shared" ref="G116:G117" si="22">ROUND(F116+(F116*$H$10),2)</f>
        <v>2.8</v>
      </c>
      <c r="H116" s="90">
        <f t="shared" ref="H116:H117" si="23">ROUND((E116*G116),2)</f>
        <v>0</v>
      </c>
    </row>
    <row r="117" spans="1:9" ht="38.25" hidden="1" x14ac:dyDescent="0.2">
      <c r="A117" s="216" t="s">
        <v>176</v>
      </c>
      <c r="B117" s="66" t="s">
        <v>25</v>
      </c>
      <c r="C117" s="186" t="s">
        <v>220</v>
      </c>
      <c r="D117" s="63" t="s">
        <v>58</v>
      </c>
      <c r="E117" s="64">
        <f>'Memoria de calculo 2'!E96</f>
        <v>0</v>
      </c>
      <c r="F117" s="283">
        <v>0.64</v>
      </c>
      <c r="G117" s="67">
        <f t="shared" si="22"/>
        <v>0.83</v>
      </c>
      <c r="H117" s="90">
        <f t="shared" si="23"/>
        <v>0</v>
      </c>
    </row>
    <row r="118" spans="1:9" ht="38.25" hidden="1" x14ac:dyDescent="0.2">
      <c r="A118" s="216" t="s">
        <v>607</v>
      </c>
      <c r="B118" s="66" t="s">
        <v>25</v>
      </c>
      <c r="C118" s="186" t="s">
        <v>220</v>
      </c>
      <c r="D118" s="63" t="s">
        <v>58</v>
      </c>
      <c r="E118" s="64">
        <f>'Memoria de calculo 2'!E97</f>
        <v>0</v>
      </c>
      <c r="F118" s="283">
        <v>0.64</v>
      </c>
      <c r="G118" s="67">
        <f t="shared" si="20"/>
        <v>0.83</v>
      </c>
      <c r="H118" s="90">
        <f t="shared" si="21"/>
        <v>0</v>
      </c>
    </row>
    <row r="119" spans="1:9" ht="102" hidden="1" x14ac:dyDescent="0.2">
      <c r="A119" s="216" t="s">
        <v>608</v>
      </c>
      <c r="B119" s="66" t="s">
        <v>148</v>
      </c>
      <c r="C119" s="186" t="s">
        <v>228</v>
      </c>
      <c r="D119" s="63" t="s">
        <v>55</v>
      </c>
      <c r="E119" s="64">
        <f>'Memoria de calculo 2'!E98</f>
        <v>0</v>
      </c>
      <c r="F119" s="283">
        <v>842.01</v>
      </c>
      <c r="G119" s="67">
        <f t="shared" si="20"/>
        <v>1096.99</v>
      </c>
      <c r="H119" s="90">
        <f t="shared" si="21"/>
        <v>0</v>
      </c>
    </row>
    <row r="120" spans="1:9" s="20" customFormat="1" hidden="1" x14ac:dyDescent="0.2">
      <c r="A120" s="91"/>
      <c r="B120" s="66"/>
      <c r="C120" s="351" t="s">
        <v>78</v>
      </c>
      <c r="D120" s="351"/>
      <c r="E120" s="351"/>
      <c r="F120" s="351"/>
      <c r="G120" s="351"/>
      <c r="H120" s="92">
        <f>SUM(H109:H119)</f>
        <v>0</v>
      </c>
    </row>
    <row r="121" spans="1:9" s="20" customFormat="1" hidden="1" x14ac:dyDescent="0.2">
      <c r="A121" s="217" t="s">
        <v>125</v>
      </c>
      <c r="B121" s="61"/>
      <c r="C121" s="62" t="s">
        <v>60</v>
      </c>
      <c r="D121" s="63"/>
      <c r="E121" s="64"/>
      <c r="F121" s="64"/>
      <c r="G121" s="67"/>
      <c r="H121" s="90"/>
    </row>
    <row r="122" spans="1:9" ht="51" hidden="1" x14ac:dyDescent="0.2">
      <c r="A122" s="217" t="s">
        <v>126</v>
      </c>
      <c r="B122" s="66" t="s">
        <v>62</v>
      </c>
      <c r="C122" s="174" t="s">
        <v>222</v>
      </c>
      <c r="D122" s="63" t="s">
        <v>63</v>
      </c>
      <c r="E122" s="64">
        <f>'Memoria de calculo 2'!E100</f>
        <v>0</v>
      </c>
      <c r="F122" s="282">
        <v>35.32</v>
      </c>
      <c r="G122" s="67">
        <f t="shared" ref="G122" si="24">ROUND(F122+(F122*$H$10),2)</f>
        <v>46.02</v>
      </c>
      <c r="H122" s="90">
        <f t="shared" ref="H122" si="25">ROUND((E122*G122),2)</f>
        <v>0</v>
      </c>
      <c r="I122" s="5"/>
    </row>
    <row r="123" spans="1:9" ht="39" hidden="1" customHeight="1" thickBot="1" x14ac:dyDescent="0.25">
      <c r="A123" s="89"/>
      <c r="B123" s="66"/>
      <c r="C123" s="351" t="s">
        <v>78</v>
      </c>
      <c r="D123" s="351"/>
      <c r="E123" s="351"/>
      <c r="F123" s="351"/>
      <c r="G123" s="351"/>
      <c r="H123" s="92">
        <f>SUM(H122)</f>
        <v>0</v>
      </c>
    </row>
    <row r="124" spans="1:9" ht="13.5" hidden="1" thickBot="1" x14ac:dyDescent="0.25">
      <c r="A124" s="213" t="s">
        <v>239</v>
      </c>
      <c r="B124" s="348" t="s">
        <v>537</v>
      </c>
      <c r="C124" s="349"/>
      <c r="D124" s="349"/>
      <c r="E124" s="349"/>
      <c r="F124" s="349"/>
      <c r="G124" s="349"/>
      <c r="H124" s="350"/>
    </row>
    <row r="125" spans="1:9" hidden="1" x14ac:dyDescent="0.2">
      <c r="A125" s="213" t="s">
        <v>240</v>
      </c>
      <c r="B125" s="187"/>
      <c r="C125" s="78" t="s">
        <v>20</v>
      </c>
      <c r="D125" s="188"/>
      <c r="E125" s="188"/>
      <c r="F125" s="188"/>
      <c r="G125" s="188"/>
      <c r="H125" s="189"/>
    </row>
    <row r="126" spans="1:9" ht="25.5" hidden="1" x14ac:dyDescent="0.2">
      <c r="A126" s="177" t="s">
        <v>241</v>
      </c>
      <c r="B126" s="61" t="s">
        <v>45</v>
      </c>
      <c r="C126" s="69" t="s">
        <v>54</v>
      </c>
      <c r="D126" s="66" t="s">
        <v>55</v>
      </c>
      <c r="E126" s="64">
        <f>'Memoria de calculo 2'!E103</f>
        <v>0</v>
      </c>
      <c r="F126" s="283">
        <v>3.48</v>
      </c>
      <c r="G126" s="67">
        <f>ROUND(F126+(F126*$H$10),2)</f>
        <v>4.53</v>
      </c>
      <c r="H126" s="90">
        <f>ROUND((E126*G126),2)</f>
        <v>0</v>
      </c>
    </row>
    <row r="127" spans="1:9" ht="51" hidden="1" x14ac:dyDescent="0.2">
      <c r="A127" s="177" t="s">
        <v>242</v>
      </c>
      <c r="B127" s="61" t="s">
        <v>47</v>
      </c>
      <c r="C127" s="186" t="s">
        <v>226</v>
      </c>
      <c r="D127" s="66" t="s">
        <v>57</v>
      </c>
      <c r="E127" s="64">
        <f>'Memoria de calculo 2'!E104</f>
        <v>0</v>
      </c>
      <c r="F127" s="283">
        <v>3.79</v>
      </c>
      <c r="G127" s="67">
        <f t="shared" ref="G127:G139" si="26">ROUND(F127+(F127*$H$10),2)</f>
        <v>4.9400000000000004</v>
      </c>
      <c r="H127" s="90">
        <f t="shared" ref="H127:H139" si="27">ROUND((E127*G127),2)</f>
        <v>0</v>
      </c>
    </row>
    <row r="128" spans="1:9" ht="12.75" hidden="1" customHeight="1" x14ac:dyDescent="0.2">
      <c r="A128" s="177" t="s">
        <v>243</v>
      </c>
      <c r="B128" s="66" t="s">
        <v>22</v>
      </c>
      <c r="C128" s="69" t="s">
        <v>23</v>
      </c>
      <c r="D128" s="63" t="s">
        <v>36</v>
      </c>
      <c r="E128" s="64">
        <f>'Memoria de calculo 2'!E105</f>
        <v>0</v>
      </c>
      <c r="F128" s="283">
        <v>0.99</v>
      </c>
      <c r="G128" s="67">
        <f t="shared" si="26"/>
        <v>1.29</v>
      </c>
      <c r="H128" s="90">
        <f t="shared" si="27"/>
        <v>0</v>
      </c>
    </row>
    <row r="129" spans="1:8" ht="12.75" hidden="1" customHeight="1" x14ac:dyDescent="0.2">
      <c r="A129" s="177" t="s">
        <v>244</v>
      </c>
      <c r="B129" s="66"/>
      <c r="C129" s="174" t="s">
        <v>595</v>
      </c>
      <c r="D129" s="63" t="s">
        <v>36</v>
      </c>
      <c r="E129" s="64">
        <f>'Memoria de calculo 2'!E106</f>
        <v>0</v>
      </c>
      <c r="F129" s="346" t="s">
        <v>629</v>
      </c>
      <c r="G129" s="399"/>
      <c r="H129" s="290"/>
    </row>
    <row r="130" spans="1:8" hidden="1" x14ac:dyDescent="0.2">
      <c r="A130" s="177" t="s">
        <v>245</v>
      </c>
      <c r="B130" s="66"/>
      <c r="C130" s="186" t="s">
        <v>596</v>
      </c>
      <c r="D130" s="66" t="s">
        <v>57</v>
      </c>
      <c r="E130" s="64">
        <f>'Memoria de calculo 2'!E107</f>
        <v>0</v>
      </c>
      <c r="F130" s="346" t="s">
        <v>629</v>
      </c>
      <c r="G130" s="347"/>
      <c r="H130" s="90"/>
    </row>
    <row r="131" spans="1:8" ht="76.5" hidden="1" x14ac:dyDescent="0.2">
      <c r="A131" s="177" t="s">
        <v>246</v>
      </c>
      <c r="B131" s="66" t="s">
        <v>24</v>
      </c>
      <c r="C131" s="186" t="s">
        <v>227</v>
      </c>
      <c r="D131" s="66" t="s">
        <v>55</v>
      </c>
      <c r="E131" s="64">
        <f>'Memoria de calculo 2'!E108</f>
        <v>0</v>
      </c>
      <c r="F131" s="283">
        <v>17.190000000000001</v>
      </c>
      <c r="G131" s="67">
        <f t="shared" si="26"/>
        <v>22.4</v>
      </c>
      <c r="H131" s="90">
        <f t="shared" si="27"/>
        <v>0</v>
      </c>
    </row>
    <row r="132" spans="1:8" ht="38.25" hidden="1" x14ac:dyDescent="0.2">
      <c r="A132" s="177" t="s">
        <v>247</v>
      </c>
      <c r="B132" s="66" t="s">
        <v>27</v>
      </c>
      <c r="C132" s="186" t="s">
        <v>219</v>
      </c>
      <c r="D132" s="63" t="s">
        <v>36</v>
      </c>
      <c r="E132" s="64">
        <f>'Memoria de calculo 2'!E109</f>
        <v>0</v>
      </c>
      <c r="F132" s="284">
        <v>3.81</v>
      </c>
      <c r="G132" s="67">
        <f t="shared" si="26"/>
        <v>4.96</v>
      </c>
      <c r="H132" s="90">
        <f t="shared" si="27"/>
        <v>0</v>
      </c>
    </row>
    <row r="133" spans="1:8" ht="51" hidden="1" x14ac:dyDescent="0.2">
      <c r="A133" s="177" t="s">
        <v>248</v>
      </c>
      <c r="B133" s="66" t="s">
        <v>26</v>
      </c>
      <c r="C133" s="186" t="s">
        <v>221</v>
      </c>
      <c r="D133" s="63" t="s">
        <v>36</v>
      </c>
      <c r="E133" s="64">
        <f>'Memoria de calculo 2'!E110</f>
        <v>0</v>
      </c>
      <c r="F133" s="283">
        <v>2.15</v>
      </c>
      <c r="G133" s="67">
        <f t="shared" si="26"/>
        <v>2.8</v>
      </c>
      <c r="H133" s="90">
        <f t="shared" si="27"/>
        <v>0</v>
      </c>
    </row>
    <row r="134" spans="1:8" ht="38.25" hidden="1" x14ac:dyDescent="0.2">
      <c r="A134" s="177" t="s">
        <v>249</v>
      </c>
      <c r="B134" s="66" t="s">
        <v>25</v>
      </c>
      <c r="C134" s="186" t="s">
        <v>220</v>
      </c>
      <c r="D134" s="63" t="s">
        <v>58</v>
      </c>
      <c r="E134" s="64">
        <f>'Memoria de calculo 2'!E111</f>
        <v>0</v>
      </c>
      <c r="F134" s="283">
        <v>0.64</v>
      </c>
      <c r="G134" s="67">
        <f t="shared" ref="G134" si="28">ROUND(F134+(F134*$H$10),2)</f>
        <v>0.83</v>
      </c>
      <c r="H134" s="90">
        <f t="shared" ref="H134" si="29">ROUND((E134*G134),2)</f>
        <v>0</v>
      </c>
    </row>
    <row r="135" spans="1:8" ht="87.75" hidden="1" customHeight="1" x14ac:dyDescent="0.2">
      <c r="A135" s="177" t="s">
        <v>250</v>
      </c>
      <c r="B135" s="66" t="s">
        <v>25</v>
      </c>
      <c r="C135" s="186" t="s">
        <v>220</v>
      </c>
      <c r="D135" s="63" t="s">
        <v>58</v>
      </c>
      <c r="E135" s="64">
        <f>'Memoria de calculo 2'!E112</f>
        <v>0</v>
      </c>
      <c r="F135" s="283">
        <v>0.64</v>
      </c>
      <c r="G135" s="67">
        <f t="shared" si="26"/>
        <v>0.83</v>
      </c>
      <c r="H135" s="90">
        <f t="shared" si="27"/>
        <v>0</v>
      </c>
    </row>
    <row r="136" spans="1:8" ht="102" hidden="1" x14ac:dyDescent="0.2">
      <c r="A136" s="177" t="s">
        <v>503</v>
      </c>
      <c r="B136" s="66" t="s">
        <v>148</v>
      </c>
      <c r="C136" s="186" t="s">
        <v>228</v>
      </c>
      <c r="D136" s="63" t="s">
        <v>55</v>
      </c>
      <c r="E136" s="64">
        <f>'Memoria de calculo 2'!E113</f>
        <v>0</v>
      </c>
      <c r="F136" s="283">
        <v>842.01</v>
      </c>
      <c r="G136" s="67">
        <f t="shared" si="26"/>
        <v>1096.99</v>
      </c>
      <c r="H136" s="90">
        <f t="shared" si="27"/>
        <v>0</v>
      </c>
    </row>
    <row r="137" spans="1:8" hidden="1" x14ac:dyDescent="0.2">
      <c r="A137" s="91"/>
      <c r="B137" s="66"/>
      <c r="C137" s="351" t="s">
        <v>78</v>
      </c>
      <c r="D137" s="351"/>
      <c r="E137" s="351"/>
      <c r="F137" s="351"/>
      <c r="G137" s="351"/>
      <c r="H137" s="92">
        <f>SUM(H126:H136)</f>
        <v>0</v>
      </c>
    </row>
    <row r="138" spans="1:8" hidden="1" x14ac:dyDescent="0.2">
      <c r="A138" s="217" t="s">
        <v>251</v>
      </c>
      <c r="B138" s="61"/>
      <c r="C138" s="62" t="s">
        <v>60</v>
      </c>
      <c r="D138" s="63"/>
      <c r="E138" s="64"/>
      <c r="F138" s="64"/>
      <c r="G138" s="67"/>
      <c r="H138" s="90"/>
    </row>
    <row r="139" spans="1:8" ht="51" hidden="1" x14ac:dyDescent="0.2">
      <c r="A139" s="217" t="s">
        <v>252</v>
      </c>
      <c r="B139" s="66" t="s">
        <v>62</v>
      </c>
      <c r="C139" s="174" t="s">
        <v>222</v>
      </c>
      <c r="D139" s="63" t="s">
        <v>63</v>
      </c>
      <c r="E139" s="64">
        <f>'Memoria de calculo 2'!E115</f>
        <v>0</v>
      </c>
      <c r="F139" s="282">
        <v>35.32</v>
      </c>
      <c r="G139" s="67">
        <f t="shared" si="26"/>
        <v>46.02</v>
      </c>
      <c r="H139" s="90">
        <f t="shared" si="27"/>
        <v>0</v>
      </c>
    </row>
    <row r="140" spans="1:8" ht="47.25" hidden="1" customHeight="1" thickBot="1" x14ac:dyDescent="0.25">
      <c r="A140" s="89"/>
      <c r="B140" s="66"/>
      <c r="C140" s="351" t="s">
        <v>78</v>
      </c>
      <c r="D140" s="351"/>
      <c r="E140" s="351"/>
      <c r="F140" s="351"/>
      <c r="G140" s="351"/>
      <c r="H140" s="92">
        <f>SUM(H139)</f>
        <v>0</v>
      </c>
    </row>
    <row r="141" spans="1:8" ht="13.5" hidden="1" thickBot="1" x14ac:dyDescent="0.25">
      <c r="A141" s="213" t="s">
        <v>253</v>
      </c>
      <c r="B141" s="348" t="s">
        <v>445</v>
      </c>
      <c r="C141" s="349"/>
      <c r="D141" s="349"/>
      <c r="E141" s="349"/>
      <c r="F141" s="349"/>
      <c r="G141" s="349"/>
      <c r="H141" s="350"/>
    </row>
    <row r="142" spans="1:8" hidden="1" x14ac:dyDescent="0.2">
      <c r="A142" s="213" t="s">
        <v>254</v>
      </c>
      <c r="B142" s="187"/>
      <c r="C142" s="78" t="s">
        <v>20</v>
      </c>
      <c r="D142" s="188"/>
      <c r="E142" s="188"/>
      <c r="F142" s="188"/>
      <c r="G142" s="188"/>
      <c r="H142" s="189"/>
    </row>
    <row r="143" spans="1:8" ht="25.5" hidden="1" x14ac:dyDescent="0.2">
      <c r="A143" s="177" t="s">
        <v>255</v>
      </c>
      <c r="B143" s="61" t="s">
        <v>45</v>
      </c>
      <c r="C143" s="69" t="s">
        <v>54</v>
      </c>
      <c r="D143" s="66" t="s">
        <v>55</v>
      </c>
      <c r="E143" s="64">
        <f>'Memoria de calculo 2'!E133</f>
        <v>0</v>
      </c>
      <c r="F143" s="283">
        <v>3.48</v>
      </c>
      <c r="G143" s="67">
        <f>ROUND(F143+(F143*$H$10),2)</f>
        <v>4.53</v>
      </c>
      <c r="H143" s="90">
        <f>ROUND((E143*G143),2)</f>
        <v>0</v>
      </c>
    </row>
    <row r="144" spans="1:8" ht="51" hidden="1" x14ac:dyDescent="0.2">
      <c r="A144" s="177" t="s">
        <v>256</v>
      </c>
      <c r="B144" s="61" t="s">
        <v>47</v>
      </c>
      <c r="C144" s="186" t="s">
        <v>226</v>
      </c>
      <c r="D144" s="66" t="s">
        <v>57</v>
      </c>
      <c r="E144" s="64">
        <f>'Memoria de calculo 2'!E134</f>
        <v>0</v>
      </c>
      <c r="F144" s="283">
        <v>3.79</v>
      </c>
      <c r="G144" s="67">
        <f t="shared" ref="G144:G153" si="30">ROUND(F144+(F144*$H$10),2)</f>
        <v>4.9400000000000004</v>
      </c>
      <c r="H144" s="90">
        <f t="shared" ref="H144:H153" si="31">ROUND((E144*G144),2)</f>
        <v>0</v>
      </c>
    </row>
    <row r="145" spans="1:8" ht="12.75" hidden="1" customHeight="1" x14ac:dyDescent="0.2">
      <c r="A145" s="177" t="s">
        <v>257</v>
      </c>
      <c r="B145" s="66" t="s">
        <v>22</v>
      </c>
      <c r="C145" s="69" t="s">
        <v>23</v>
      </c>
      <c r="D145" s="63" t="s">
        <v>36</v>
      </c>
      <c r="E145" s="64">
        <f>'Memoria de calculo 2'!E135</f>
        <v>0</v>
      </c>
      <c r="F145" s="283">
        <v>0.99</v>
      </c>
      <c r="G145" s="67">
        <f t="shared" si="30"/>
        <v>1.29</v>
      </c>
      <c r="H145" s="90">
        <f t="shared" si="31"/>
        <v>0</v>
      </c>
    </row>
    <row r="146" spans="1:8" ht="12.75" hidden="1" customHeight="1" x14ac:dyDescent="0.2">
      <c r="A146" s="177" t="s">
        <v>258</v>
      </c>
      <c r="B146" s="66"/>
      <c r="C146" s="174" t="s">
        <v>595</v>
      </c>
      <c r="D146" s="63" t="s">
        <v>36</v>
      </c>
      <c r="E146" s="64">
        <f>'Memoria de calculo 2'!E136</f>
        <v>0</v>
      </c>
      <c r="F146" s="346" t="s">
        <v>629</v>
      </c>
      <c r="G146" s="399"/>
      <c r="H146" s="290"/>
    </row>
    <row r="147" spans="1:8" hidden="1" x14ac:dyDescent="0.2">
      <c r="A147" s="177" t="s">
        <v>259</v>
      </c>
      <c r="B147" s="66"/>
      <c r="C147" s="186" t="s">
        <v>596</v>
      </c>
      <c r="D147" s="66" t="s">
        <v>57</v>
      </c>
      <c r="E147" s="64">
        <f>'Memoria de calculo 2'!E137</f>
        <v>0</v>
      </c>
      <c r="F147" s="346" t="s">
        <v>629</v>
      </c>
      <c r="G147" s="347"/>
      <c r="H147" s="90"/>
    </row>
    <row r="148" spans="1:8" ht="76.5" hidden="1" x14ac:dyDescent="0.2">
      <c r="A148" s="177" t="s">
        <v>260</v>
      </c>
      <c r="B148" s="66" t="s">
        <v>24</v>
      </c>
      <c r="C148" s="186" t="s">
        <v>227</v>
      </c>
      <c r="D148" s="66" t="s">
        <v>55</v>
      </c>
      <c r="E148" s="64">
        <f>'Memoria de calculo 2'!E138</f>
        <v>0</v>
      </c>
      <c r="F148" s="283">
        <v>17.190000000000001</v>
      </c>
      <c r="G148" s="67">
        <f t="shared" si="30"/>
        <v>22.4</v>
      </c>
      <c r="H148" s="90">
        <f t="shared" si="31"/>
        <v>0</v>
      </c>
    </row>
    <row r="149" spans="1:8" ht="38.25" hidden="1" x14ac:dyDescent="0.2">
      <c r="A149" s="177" t="s">
        <v>261</v>
      </c>
      <c r="B149" s="66" t="s">
        <v>27</v>
      </c>
      <c r="C149" s="186" t="s">
        <v>219</v>
      </c>
      <c r="D149" s="63" t="s">
        <v>36</v>
      </c>
      <c r="E149" s="64">
        <f>'Memoria de calculo 2'!E139</f>
        <v>0</v>
      </c>
      <c r="F149" s="284">
        <v>3.81</v>
      </c>
      <c r="G149" s="67">
        <f t="shared" si="30"/>
        <v>4.96</v>
      </c>
      <c r="H149" s="90">
        <f t="shared" si="31"/>
        <v>0</v>
      </c>
    </row>
    <row r="150" spans="1:8" ht="51" hidden="1" x14ac:dyDescent="0.2">
      <c r="A150" s="177" t="s">
        <v>262</v>
      </c>
      <c r="B150" s="66" t="s">
        <v>26</v>
      </c>
      <c r="C150" s="186" t="s">
        <v>221</v>
      </c>
      <c r="D150" s="63" t="s">
        <v>36</v>
      </c>
      <c r="E150" s="64">
        <f>'Memoria de calculo 2'!E140</f>
        <v>0</v>
      </c>
      <c r="F150" s="283">
        <v>2.15</v>
      </c>
      <c r="G150" s="67">
        <f t="shared" si="30"/>
        <v>2.8</v>
      </c>
      <c r="H150" s="90">
        <f t="shared" si="31"/>
        <v>0</v>
      </c>
    </row>
    <row r="151" spans="1:8" ht="38.25" hidden="1" x14ac:dyDescent="0.2">
      <c r="A151" s="177" t="s">
        <v>263</v>
      </c>
      <c r="B151" s="66" t="s">
        <v>25</v>
      </c>
      <c r="C151" s="186" t="s">
        <v>220</v>
      </c>
      <c r="D151" s="63" t="s">
        <v>58</v>
      </c>
      <c r="E151" s="64">
        <f>'Memoria de calculo 2'!E141</f>
        <v>0</v>
      </c>
      <c r="F151" s="283">
        <v>0.64</v>
      </c>
      <c r="G151" s="67">
        <f t="shared" ref="G151" si="32">ROUND(F151+(F151*$H$10),2)</f>
        <v>0.83</v>
      </c>
      <c r="H151" s="90">
        <f t="shared" ref="H151" si="33">ROUND((E151*G151),2)</f>
        <v>0</v>
      </c>
    </row>
    <row r="152" spans="1:8" ht="38.25" hidden="1" x14ac:dyDescent="0.2">
      <c r="A152" s="177" t="s">
        <v>609</v>
      </c>
      <c r="B152" s="66" t="s">
        <v>25</v>
      </c>
      <c r="C152" s="186" t="s">
        <v>220</v>
      </c>
      <c r="D152" s="63" t="s">
        <v>58</v>
      </c>
      <c r="E152" s="64">
        <f>'Memoria de calculo 2'!E142</f>
        <v>0</v>
      </c>
      <c r="F152" s="283">
        <v>0.64</v>
      </c>
      <c r="G152" s="67">
        <f t="shared" si="30"/>
        <v>0.83</v>
      </c>
      <c r="H152" s="90">
        <f t="shared" si="31"/>
        <v>0</v>
      </c>
    </row>
    <row r="153" spans="1:8" ht="102" hidden="1" x14ac:dyDescent="0.2">
      <c r="A153" s="177" t="s">
        <v>610</v>
      </c>
      <c r="B153" s="66" t="s">
        <v>148</v>
      </c>
      <c r="C153" s="186" t="s">
        <v>228</v>
      </c>
      <c r="D153" s="63" t="s">
        <v>55</v>
      </c>
      <c r="E153" s="64">
        <f>'Memoria de calculo 2'!E143</f>
        <v>0</v>
      </c>
      <c r="F153" s="283">
        <v>842.01</v>
      </c>
      <c r="G153" s="67">
        <f t="shared" si="30"/>
        <v>1096.99</v>
      </c>
      <c r="H153" s="90">
        <f t="shared" si="31"/>
        <v>0</v>
      </c>
    </row>
    <row r="154" spans="1:8" hidden="1" x14ac:dyDescent="0.2">
      <c r="A154" s="91"/>
      <c r="B154" s="66"/>
      <c r="C154" s="351" t="s">
        <v>78</v>
      </c>
      <c r="D154" s="351"/>
      <c r="E154" s="351"/>
      <c r="F154" s="351"/>
      <c r="G154" s="351"/>
      <c r="H154" s="92">
        <f>SUM(H143:H153)</f>
        <v>0</v>
      </c>
    </row>
    <row r="155" spans="1:8" hidden="1" x14ac:dyDescent="0.2">
      <c r="A155" s="217" t="s">
        <v>264</v>
      </c>
      <c r="B155" s="61"/>
      <c r="C155" s="62" t="s">
        <v>60</v>
      </c>
      <c r="D155" s="63"/>
      <c r="E155" s="64"/>
      <c r="F155" s="64"/>
      <c r="G155" s="67"/>
      <c r="H155" s="90"/>
    </row>
    <row r="156" spans="1:8" ht="51" hidden="1" x14ac:dyDescent="0.2">
      <c r="A156" s="217" t="s">
        <v>265</v>
      </c>
      <c r="B156" s="66" t="s">
        <v>62</v>
      </c>
      <c r="C156" s="174" t="s">
        <v>222</v>
      </c>
      <c r="D156" s="63" t="s">
        <v>63</v>
      </c>
      <c r="E156" s="64">
        <f>'Memoria de calculo 2'!E145</f>
        <v>0</v>
      </c>
      <c r="F156" s="282">
        <v>35.32</v>
      </c>
      <c r="G156" s="67">
        <f t="shared" ref="G156" si="34">ROUND(F156+(F156*$H$10),2)</f>
        <v>46.02</v>
      </c>
      <c r="H156" s="90">
        <f t="shared" ref="H156" si="35">ROUND((E156*G156),2)</f>
        <v>0</v>
      </c>
    </row>
    <row r="157" spans="1:8" ht="43.5" hidden="1" customHeight="1" thickBot="1" x14ac:dyDescent="0.25">
      <c r="A157" s="89"/>
      <c r="B157" s="66"/>
      <c r="C157" s="351" t="s">
        <v>141</v>
      </c>
      <c r="D157" s="351"/>
      <c r="E157" s="351"/>
      <c r="F157" s="351"/>
      <c r="G157" s="351"/>
      <c r="H157" s="92">
        <f>SUM(H156)</f>
        <v>0</v>
      </c>
    </row>
    <row r="158" spans="1:8" ht="13.5" hidden="1" thickBot="1" x14ac:dyDescent="0.25">
      <c r="A158" s="213" t="s">
        <v>266</v>
      </c>
      <c r="B158" s="348" t="s">
        <v>375</v>
      </c>
      <c r="C158" s="349"/>
      <c r="D158" s="349"/>
      <c r="E158" s="349"/>
      <c r="F158" s="349"/>
      <c r="G158" s="349"/>
      <c r="H158" s="350"/>
    </row>
    <row r="159" spans="1:8" hidden="1" x14ac:dyDescent="0.2">
      <c r="A159" s="216" t="s">
        <v>267</v>
      </c>
      <c r="B159" s="187"/>
      <c r="C159" s="78" t="s">
        <v>20</v>
      </c>
      <c r="D159" s="188"/>
      <c r="E159" s="188"/>
      <c r="F159" s="188"/>
      <c r="G159" s="188"/>
      <c r="H159" s="189"/>
    </row>
    <row r="160" spans="1:8" ht="25.5" hidden="1" x14ac:dyDescent="0.2">
      <c r="A160" s="177" t="s">
        <v>268</v>
      </c>
      <c r="B160" s="61" t="s">
        <v>45</v>
      </c>
      <c r="C160" s="69" t="s">
        <v>54</v>
      </c>
      <c r="D160" s="66" t="s">
        <v>55</v>
      </c>
      <c r="E160" s="64">
        <f>'Memoria de calculo 2'!E148</f>
        <v>0</v>
      </c>
      <c r="F160" s="283">
        <v>3.48</v>
      </c>
      <c r="G160" s="67">
        <f>ROUND(F160+(F160*$H$10),2)</f>
        <v>4.53</v>
      </c>
      <c r="H160" s="90">
        <f>ROUND((E160*G160),2)</f>
        <v>0</v>
      </c>
    </row>
    <row r="161" spans="1:8" ht="51" hidden="1" x14ac:dyDescent="0.2">
      <c r="A161" s="177" t="s">
        <v>269</v>
      </c>
      <c r="B161" s="61" t="s">
        <v>47</v>
      </c>
      <c r="C161" s="186" t="s">
        <v>226</v>
      </c>
      <c r="D161" s="66" t="s">
        <v>57</v>
      </c>
      <c r="E161" s="64">
        <f>'Memoria de calculo 2'!E149</f>
        <v>0</v>
      </c>
      <c r="F161" s="283">
        <v>3.79</v>
      </c>
      <c r="G161" s="67">
        <f t="shared" ref="G161:G170" si="36">ROUND(F161+(F161*$H$10),2)</f>
        <v>4.9400000000000004</v>
      </c>
      <c r="H161" s="90">
        <f t="shared" ref="H161:H170" si="37">ROUND((E161*G161),2)</f>
        <v>0</v>
      </c>
    </row>
    <row r="162" spans="1:8" ht="12.75" hidden="1" customHeight="1" x14ac:dyDescent="0.2">
      <c r="A162" s="177" t="s">
        <v>270</v>
      </c>
      <c r="B162" s="66" t="s">
        <v>22</v>
      </c>
      <c r="C162" s="69" t="s">
        <v>23</v>
      </c>
      <c r="D162" s="63" t="s">
        <v>36</v>
      </c>
      <c r="E162" s="64">
        <f>'Memoria de calculo 2'!E150</f>
        <v>0</v>
      </c>
      <c r="F162" s="283">
        <v>0.99</v>
      </c>
      <c r="G162" s="67">
        <f t="shared" si="36"/>
        <v>1.29</v>
      </c>
      <c r="H162" s="90">
        <f t="shared" si="37"/>
        <v>0</v>
      </c>
    </row>
    <row r="163" spans="1:8" ht="12.75" hidden="1" customHeight="1" x14ac:dyDescent="0.2">
      <c r="A163" s="177" t="s">
        <v>271</v>
      </c>
      <c r="B163" s="66"/>
      <c r="C163" s="174" t="s">
        <v>595</v>
      </c>
      <c r="D163" s="63" t="s">
        <v>36</v>
      </c>
      <c r="E163" s="64">
        <f>'Memoria de calculo 2'!E151</f>
        <v>0</v>
      </c>
      <c r="F163" s="346" t="s">
        <v>629</v>
      </c>
      <c r="G163" s="399"/>
      <c r="H163" s="290"/>
    </row>
    <row r="164" spans="1:8" hidden="1" x14ac:dyDescent="0.2">
      <c r="A164" s="177" t="s">
        <v>272</v>
      </c>
      <c r="B164" s="66"/>
      <c r="C164" s="186" t="s">
        <v>596</v>
      </c>
      <c r="D164" s="66" t="s">
        <v>57</v>
      </c>
      <c r="E164" s="64">
        <f>'Memoria de calculo 2'!E152</f>
        <v>0</v>
      </c>
      <c r="F164" s="346" t="s">
        <v>629</v>
      </c>
      <c r="G164" s="347"/>
      <c r="H164" s="90"/>
    </row>
    <row r="165" spans="1:8" ht="76.5" hidden="1" x14ac:dyDescent="0.2">
      <c r="A165" s="177" t="s">
        <v>273</v>
      </c>
      <c r="B165" s="66" t="s">
        <v>24</v>
      </c>
      <c r="C165" s="186" t="s">
        <v>227</v>
      </c>
      <c r="D165" s="66" t="s">
        <v>55</v>
      </c>
      <c r="E165" s="64">
        <f>'Memoria de calculo 2'!E153</f>
        <v>0</v>
      </c>
      <c r="F165" s="283">
        <v>17.190000000000001</v>
      </c>
      <c r="G165" s="67">
        <f t="shared" si="36"/>
        <v>22.4</v>
      </c>
      <c r="H165" s="90">
        <f t="shared" si="37"/>
        <v>0</v>
      </c>
    </row>
    <row r="166" spans="1:8" ht="38.25" hidden="1" x14ac:dyDescent="0.2">
      <c r="A166" s="177" t="s">
        <v>274</v>
      </c>
      <c r="B166" s="66" t="s">
        <v>27</v>
      </c>
      <c r="C166" s="186" t="s">
        <v>219</v>
      </c>
      <c r="D166" s="63" t="s">
        <v>36</v>
      </c>
      <c r="E166" s="64">
        <f>'Memoria de calculo 2'!E154</f>
        <v>0</v>
      </c>
      <c r="F166" s="284">
        <v>3.81</v>
      </c>
      <c r="G166" s="67">
        <f t="shared" si="36"/>
        <v>4.96</v>
      </c>
      <c r="H166" s="90">
        <f t="shared" si="37"/>
        <v>0</v>
      </c>
    </row>
    <row r="167" spans="1:8" ht="51" hidden="1" x14ac:dyDescent="0.2">
      <c r="A167" s="177" t="s">
        <v>275</v>
      </c>
      <c r="B167" s="66" t="s">
        <v>26</v>
      </c>
      <c r="C167" s="186" t="s">
        <v>221</v>
      </c>
      <c r="D167" s="63" t="s">
        <v>36</v>
      </c>
      <c r="E167" s="64">
        <f>'Memoria de calculo 2'!E155</f>
        <v>0</v>
      </c>
      <c r="F167" s="283">
        <v>2.15</v>
      </c>
      <c r="G167" s="67">
        <f t="shared" si="36"/>
        <v>2.8</v>
      </c>
      <c r="H167" s="90">
        <f t="shared" si="37"/>
        <v>0</v>
      </c>
    </row>
    <row r="168" spans="1:8" ht="38.25" hidden="1" x14ac:dyDescent="0.2">
      <c r="A168" s="177" t="s">
        <v>276</v>
      </c>
      <c r="B168" s="66" t="s">
        <v>25</v>
      </c>
      <c r="C168" s="186" t="s">
        <v>220</v>
      </c>
      <c r="D168" s="63" t="s">
        <v>58</v>
      </c>
      <c r="E168" s="64">
        <f>'Memoria de calculo 2'!E156</f>
        <v>0</v>
      </c>
      <c r="F168" s="283">
        <v>0.64</v>
      </c>
      <c r="G168" s="67">
        <f t="shared" ref="G168" si="38">ROUND(F168+(F168*$H$10),2)</f>
        <v>0.83</v>
      </c>
      <c r="H168" s="90">
        <f t="shared" ref="H168" si="39">ROUND((E168*G168),2)</f>
        <v>0</v>
      </c>
    </row>
    <row r="169" spans="1:8" ht="38.25" hidden="1" x14ac:dyDescent="0.2">
      <c r="A169" s="177" t="s">
        <v>611</v>
      </c>
      <c r="B169" s="66" t="s">
        <v>25</v>
      </c>
      <c r="C169" s="186" t="s">
        <v>220</v>
      </c>
      <c r="D169" s="63" t="s">
        <v>58</v>
      </c>
      <c r="E169" s="64">
        <f>'Memoria de calculo 2'!E157</f>
        <v>0</v>
      </c>
      <c r="F169" s="283">
        <v>0.64</v>
      </c>
      <c r="G169" s="67">
        <f t="shared" si="36"/>
        <v>0.83</v>
      </c>
      <c r="H169" s="90">
        <f t="shared" si="37"/>
        <v>0</v>
      </c>
    </row>
    <row r="170" spans="1:8" ht="102" hidden="1" x14ac:dyDescent="0.2">
      <c r="A170" s="177" t="s">
        <v>612</v>
      </c>
      <c r="B170" s="66" t="s">
        <v>148</v>
      </c>
      <c r="C170" s="186" t="s">
        <v>228</v>
      </c>
      <c r="D170" s="63" t="s">
        <v>55</v>
      </c>
      <c r="E170" s="64">
        <f>'Memoria de calculo 2'!E158</f>
        <v>0</v>
      </c>
      <c r="F170" s="283">
        <v>842.01</v>
      </c>
      <c r="G170" s="67">
        <f t="shared" si="36"/>
        <v>1096.99</v>
      </c>
      <c r="H170" s="90">
        <f t="shared" si="37"/>
        <v>0</v>
      </c>
    </row>
    <row r="171" spans="1:8" hidden="1" x14ac:dyDescent="0.2">
      <c r="A171" s="91"/>
      <c r="B171" s="66"/>
      <c r="C171" s="351" t="s">
        <v>78</v>
      </c>
      <c r="D171" s="351"/>
      <c r="E171" s="351"/>
      <c r="F171" s="351"/>
      <c r="G171" s="351"/>
      <c r="H171" s="92">
        <f>SUM(H160:H170)</f>
        <v>0</v>
      </c>
    </row>
    <row r="172" spans="1:8" hidden="1" x14ac:dyDescent="0.2">
      <c r="A172" s="217" t="s">
        <v>277</v>
      </c>
      <c r="B172" s="61"/>
      <c r="C172" s="62" t="s">
        <v>60</v>
      </c>
      <c r="D172" s="63"/>
      <c r="E172" s="64"/>
      <c r="F172" s="64"/>
      <c r="G172" s="67"/>
      <c r="H172" s="90"/>
    </row>
    <row r="173" spans="1:8" ht="51" hidden="1" x14ac:dyDescent="0.2">
      <c r="A173" s="217" t="s">
        <v>278</v>
      </c>
      <c r="B173" s="66" t="s">
        <v>62</v>
      </c>
      <c r="C173" s="174" t="s">
        <v>222</v>
      </c>
      <c r="D173" s="63" t="s">
        <v>63</v>
      </c>
      <c r="E173" s="64">
        <f>'Memoria de calculo 2'!E160</f>
        <v>0</v>
      </c>
      <c r="F173" s="282">
        <v>35.32</v>
      </c>
      <c r="G173" s="67">
        <f t="shared" ref="G173" si="40">ROUND(F173+(F173*$H$10),2)</f>
        <v>46.02</v>
      </c>
      <c r="H173" s="90">
        <f t="shared" ref="H173" si="41">ROUND((E173*G173),2)</f>
        <v>0</v>
      </c>
    </row>
    <row r="174" spans="1:8" ht="43.5" hidden="1" customHeight="1" thickBot="1" x14ac:dyDescent="0.25">
      <c r="A174" s="89"/>
      <c r="B174" s="66"/>
      <c r="C174" s="351" t="s">
        <v>78</v>
      </c>
      <c r="D174" s="351"/>
      <c r="E174" s="351"/>
      <c r="F174" s="351"/>
      <c r="G174" s="351"/>
      <c r="H174" s="92">
        <f>SUM(H173)</f>
        <v>0</v>
      </c>
    </row>
    <row r="175" spans="1:8" ht="13.5" hidden="1" thickBot="1" x14ac:dyDescent="0.25">
      <c r="A175" s="213" t="s">
        <v>279</v>
      </c>
      <c r="B175" s="348" t="s">
        <v>374</v>
      </c>
      <c r="C175" s="349"/>
      <c r="D175" s="349"/>
      <c r="E175" s="349"/>
      <c r="F175" s="349"/>
      <c r="G175" s="349"/>
      <c r="H175" s="350"/>
    </row>
    <row r="176" spans="1:8" hidden="1" x14ac:dyDescent="0.2">
      <c r="A176" s="216" t="s">
        <v>280</v>
      </c>
      <c r="B176" s="187"/>
      <c r="C176" s="78" t="s">
        <v>20</v>
      </c>
      <c r="D176" s="188"/>
      <c r="E176" s="188"/>
      <c r="F176" s="188"/>
      <c r="G176" s="188"/>
      <c r="H176" s="189"/>
    </row>
    <row r="177" spans="1:8" ht="25.5" hidden="1" x14ac:dyDescent="0.2">
      <c r="A177" s="177" t="s">
        <v>281</v>
      </c>
      <c r="B177" s="61" t="s">
        <v>45</v>
      </c>
      <c r="C177" s="69" t="s">
        <v>54</v>
      </c>
      <c r="D177" s="66" t="s">
        <v>55</v>
      </c>
      <c r="E177" s="64">
        <f>'Memoria de calculo 2'!E163</f>
        <v>0</v>
      </c>
      <c r="F177" s="283">
        <v>3.48</v>
      </c>
      <c r="G177" s="67">
        <f>ROUND(F177+(F177*$H$10),2)</f>
        <v>4.53</v>
      </c>
      <c r="H177" s="90">
        <f>ROUND((E177*G177),2)</f>
        <v>0</v>
      </c>
    </row>
    <row r="178" spans="1:8" ht="51" hidden="1" x14ac:dyDescent="0.2">
      <c r="A178" s="177" t="s">
        <v>282</v>
      </c>
      <c r="B178" s="61" t="s">
        <v>47</v>
      </c>
      <c r="C178" s="186" t="s">
        <v>226</v>
      </c>
      <c r="D178" s="66" t="s">
        <v>57</v>
      </c>
      <c r="E178" s="64">
        <f>'Memoria de calculo 2'!E164</f>
        <v>0</v>
      </c>
      <c r="F178" s="283">
        <v>3.79</v>
      </c>
      <c r="G178" s="67">
        <f t="shared" ref="G178:G187" si="42">ROUND(F178+(F178*$H$10),2)</f>
        <v>4.9400000000000004</v>
      </c>
      <c r="H178" s="90">
        <f t="shared" ref="H178:H187" si="43">ROUND((E178*G178),2)</f>
        <v>0</v>
      </c>
    </row>
    <row r="179" spans="1:8" ht="12.75" hidden="1" customHeight="1" x14ac:dyDescent="0.2">
      <c r="A179" s="177" t="s">
        <v>283</v>
      </c>
      <c r="B179" s="66" t="s">
        <v>22</v>
      </c>
      <c r="C179" s="69" t="s">
        <v>23</v>
      </c>
      <c r="D179" s="63" t="s">
        <v>36</v>
      </c>
      <c r="E179" s="64">
        <f>'Memoria de calculo 2'!E165</f>
        <v>0</v>
      </c>
      <c r="F179" s="283">
        <v>0.99</v>
      </c>
      <c r="G179" s="67">
        <f t="shared" si="42"/>
        <v>1.29</v>
      </c>
      <c r="H179" s="90">
        <f t="shared" si="43"/>
        <v>0</v>
      </c>
    </row>
    <row r="180" spans="1:8" ht="12.75" hidden="1" customHeight="1" x14ac:dyDescent="0.2">
      <c r="A180" s="177" t="s">
        <v>284</v>
      </c>
      <c r="B180" s="66"/>
      <c r="C180" s="174" t="s">
        <v>595</v>
      </c>
      <c r="D180" s="63" t="s">
        <v>36</v>
      </c>
      <c r="E180" s="64">
        <f>'Memoria de calculo 2'!E166</f>
        <v>0</v>
      </c>
      <c r="F180" s="346" t="s">
        <v>629</v>
      </c>
      <c r="G180" s="399"/>
      <c r="H180" s="290"/>
    </row>
    <row r="181" spans="1:8" hidden="1" x14ac:dyDescent="0.2">
      <c r="A181" s="177" t="s">
        <v>285</v>
      </c>
      <c r="B181" s="66"/>
      <c r="C181" s="186" t="s">
        <v>596</v>
      </c>
      <c r="D181" s="66" t="s">
        <v>57</v>
      </c>
      <c r="E181" s="64">
        <f>'Memoria de calculo 2'!E167</f>
        <v>0</v>
      </c>
      <c r="F181" s="346" t="s">
        <v>629</v>
      </c>
      <c r="G181" s="347"/>
      <c r="H181" s="90"/>
    </row>
    <row r="182" spans="1:8" ht="76.5" hidden="1" x14ac:dyDescent="0.2">
      <c r="A182" s="177" t="s">
        <v>286</v>
      </c>
      <c r="B182" s="66" t="s">
        <v>24</v>
      </c>
      <c r="C182" s="186" t="s">
        <v>227</v>
      </c>
      <c r="D182" s="66" t="s">
        <v>55</v>
      </c>
      <c r="E182" s="64">
        <f>'Memoria de calculo 2'!E168</f>
        <v>0</v>
      </c>
      <c r="F182" s="283">
        <v>17.190000000000001</v>
      </c>
      <c r="G182" s="67">
        <f t="shared" si="42"/>
        <v>22.4</v>
      </c>
      <c r="H182" s="90">
        <f t="shared" si="43"/>
        <v>0</v>
      </c>
    </row>
    <row r="183" spans="1:8" ht="38.25" hidden="1" x14ac:dyDescent="0.2">
      <c r="A183" s="177" t="s">
        <v>287</v>
      </c>
      <c r="B183" s="66" t="s">
        <v>27</v>
      </c>
      <c r="C183" s="186" t="s">
        <v>219</v>
      </c>
      <c r="D183" s="63" t="s">
        <v>36</v>
      </c>
      <c r="E183" s="64">
        <f>'Memoria de calculo 2'!E169</f>
        <v>0</v>
      </c>
      <c r="F183" s="284">
        <v>3.81</v>
      </c>
      <c r="G183" s="67">
        <f t="shared" si="42"/>
        <v>4.96</v>
      </c>
      <c r="H183" s="90">
        <f t="shared" si="43"/>
        <v>0</v>
      </c>
    </row>
    <row r="184" spans="1:8" ht="51" hidden="1" x14ac:dyDescent="0.2">
      <c r="A184" s="177" t="s">
        <v>288</v>
      </c>
      <c r="B184" s="66" t="s">
        <v>26</v>
      </c>
      <c r="C184" s="186" t="s">
        <v>221</v>
      </c>
      <c r="D184" s="63" t="s">
        <v>36</v>
      </c>
      <c r="E184" s="64">
        <f>'Memoria de calculo 2'!E170</f>
        <v>0</v>
      </c>
      <c r="F184" s="283">
        <v>2.15</v>
      </c>
      <c r="G184" s="67">
        <f t="shared" si="42"/>
        <v>2.8</v>
      </c>
      <c r="H184" s="90">
        <f t="shared" si="43"/>
        <v>0</v>
      </c>
    </row>
    <row r="185" spans="1:8" ht="38.25" hidden="1" x14ac:dyDescent="0.2">
      <c r="A185" s="177" t="s">
        <v>289</v>
      </c>
      <c r="B185" s="66" t="s">
        <v>25</v>
      </c>
      <c r="C185" s="186" t="s">
        <v>220</v>
      </c>
      <c r="D185" s="63" t="s">
        <v>58</v>
      </c>
      <c r="E185" s="64">
        <f>'Memoria de calculo 2'!E171</f>
        <v>0</v>
      </c>
      <c r="F185" s="283">
        <v>0.64</v>
      </c>
      <c r="G185" s="67">
        <f t="shared" ref="G185" si="44">ROUND(F185+(F185*$H$10),2)</f>
        <v>0.83</v>
      </c>
      <c r="H185" s="90">
        <f t="shared" ref="H185" si="45">ROUND((E185*G185),2)</f>
        <v>0</v>
      </c>
    </row>
    <row r="186" spans="1:8" ht="38.25" hidden="1" x14ac:dyDescent="0.2">
      <c r="A186" s="177" t="s">
        <v>613</v>
      </c>
      <c r="B186" s="66" t="s">
        <v>25</v>
      </c>
      <c r="C186" s="186" t="s">
        <v>220</v>
      </c>
      <c r="D186" s="63" t="s">
        <v>58</v>
      </c>
      <c r="E186" s="64">
        <f>'Memoria de calculo 2'!E172</f>
        <v>0</v>
      </c>
      <c r="F186" s="283">
        <v>0.64</v>
      </c>
      <c r="G186" s="67">
        <f t="shared" si="42"/>
        <v>0.83</v>
      </c>
      <c r="H186" s="90">
        <f t="shared" si="43"/>
        <v>0</v>
      </c>
    </row>
    <row r="187" spans="1:8" ht="102" hidden="1" x14ac:dyDescent="0.2">
      <c r="A187" s="177" t="s">
        <v>614</v>
      </c>
      <c r="B187" s="66" t="s">
        <v>148</v>
      </c>
      <c r="C187" s="186" t="s">
        <v>228</v>
      </c>
      <c r="D187" s="63" t="s">
        <v>55</v>
      </c>
      <c r="E187" s="64">
        <f>'Memoria de calculo 2'!E173</f>
        <v>0</v>
      </c>
      <c r="F187" s="283">
        <v>842.01</v>
      </c>
      <c r="G187" s="67">
        <f t="shared" si="42"/>
        <v>1096.99</v>
      </c>
      <c r="H187" s="90">
        <f t="shared" si="43"/>
        <v>0</v>
      </c>
    </row>
    <row r="188" spans="1:8" hidden="1" x14ac:dyDescent="0.2">
      <c r="A188" s="91"/>
      <c r="B188" s="66"/>
      <c r="C188" s="351" t="s">
        <v>78</v>
      </c>
      <c r="D188" s="351"/>
      <c r="E188" s="351"/>
      <c r="F188" s="351"/>
      <c r="G188" s="351"/>
      <c r="H188" s="92">
        <f>SUM(H177:H187)</f>
        <v>0</v>
      </c>
    </row>
    <row r="189" spans="1:8" hidden="1" x14ac:dyDescent="0.2">
      <c r="A189" s="217" t="s">
        <v>290</v>
      </c>
      <c r="B189" s="61"/>
      <c r="C189" s="62" t="s">
        <v>60</v>
      </c>
      <c r="D189" s="63"/>
      <c r="E189" s="64"/>
      <c r="F189" s="64"/>
      <c r="G189" s="67"/>
      <c r="H189" s="90"/>
    </row>
    <row r="190" spans="1:8" ht="51" hidden="1" x14ac:dyDescent="0.2">
      <c r="A190" s="217" t="s">
        <v>291</v>
      </c>
      <c r="B190" s="66" t="s">
        <v>62</v>
      </c>
      <c r="C190" s="174" t="s">
        <v>222</v>
      </c>
      <c r="D190" s="63" t="s">
        <v>63</v>
      </c>
      <c r="E190" s="64">
        <f>'Memoria de calculo 2'!E175</f>
        <v>0</v>
      </c>
      <c r="F190" s="282">
        <v>35.32</v>
      </c>
      <c r="G190" s="67">
        <f t="shared" ref="G190" si="46">ROUND(F190+(F190*$H$10),2)</f>
        <v>46.02</v>
      </c>
      <c r="H190" s="90">
        <f t="shared" ref="H190" si="47">ROUND((E190*G190),2)</f>
        <v>0</v>
      </c>
    </row>
    <row r="191" spans="1:8" ht="44.25" hidden="1" customHeight="1" thickBot="1" x14ac:dyDescent="0.25">
      <c r="A191" s="89"/>
      <c r="B191" s="66"/>
      <c r="C191" s="351" t="s">
        <v>78</v>
      </c>
      <c r="D191" s="351"/>
      <c r="E191" s="351"/>
      <c r="F191" s="351"/>
      <c r="G191" s="351"/>
      <c r="H191" s="92">
        <f>SUM(H190)</f>
        <v>0</v>
      </c>
    </row>
    <row r="192" spans="1:8" ht="13.5" hidden="1" thickBot="1" x14ac:dyDescent="0.25">
      <c r="A192" s="213" t="s">
        <v>292</v>
      </c>
      <c r="B192" s="348" t="s">
        <v>416</v>
      </c>
      <c r="C192" s="349"/>
      <c r="D192" s="349"/>
      <c r="E192" s="349"/>
      <c r="F192" s="349"/>
      <c r="G192" s="349"/>
      <c r="H192" s="350"/>
    </row>
    <row r="193" spans="1:8" hidden="1" x14ac:dyDescent="0.2">
      <c r="A193" s="216" t="s">
        <v>293</v>
      </c>
      <c r="B193" s="187"/>
      <c r="C193" s="78" t="s">
        <v>20</v>
      </c>
      <c r="D193" s="188"/>
      <c r="E193" s="188"/>
      <c r="F193" s="188"/>
      <c r="G193" s="188"/>
      <c r="H193" s="189"/>
    </row>
    <row r="194" spans="1:8" ht="25.5" hidden="1" x14ac:dyDescent="0.2">
      <c r="A194" s="177" t="s">
        <v>294</v>
      </c>
      <c r="B194" s="61" t="s">
        <v>45</v>
      </c>
      <c r="C194" s="69" t="s">
        <v>54</v>
      </c>
      <c r="D194" s="66" t="s">
        <v>55</v>
      </c>
      <c r="E194" s="64">
        <f>'Memoria de calculo 2'!E178</f>
        <v>0</v>
      </c>
      <c r="F194" s="283">
        <v>3.48</v>
      </c>
      <c r="G194" s="67">
        <f>ROUND(F194+(F194*$H$10),2)</f>
        <v>4.53</v>
      </c>
      <c r="H194" s="90">
        <f>ROUND((E194*G194),2)</f>
        <v>0</v>
      </c>
    </row>
    <row r="195" spans="1:8" ht="51" hidden="1" x14ac:dyDescent="0.2">
      <c r="A195" s="177" t="s">
        <v>295</v>
      </c>
      <c r="B195" s="61" t="s">
        <v>47</v>
      </c>
      <c r="C195" s="186" t="s">
        <v>226</v>
      </c>
      <c r="D195" s="66" t="s">
        <v>57</v>
      </c>
      <c r="E195" s="64">
        <f>'Memoria de calculo 2'!E179</f>
        <v>0</v>
      </c>
      <c r="F195" s="283">
        <v>3.79</v>
      </c>
      <c r="G195" s="67">
        <f t="shared" ref="G195:G204" si="48">ROUND(F195+(F195*$H$10),2)</f>
        <v>4.9400000000000004</v>
      </c>
      <c r="H195" s="90">
        <f t="shared" ref="H195:H204" si="49">ROUND((E195*G195),2)</f>
        <v>0</v>
      </c>
    </row>
    <row r="196" spans="1:8" ht="12.75" hidden="1" customHeight="1" x14ac:dyDescent="0.2">
      <c r="A196" s="177" t="s">
        <v>296</v>
      </c>
      <c r="B196" s="66" t="s">
        <v>22</v>
      </c>
      <c r="C196" s="69" t="s">
        <v>23</v>
      </c>
      <c r="D196" s="63" t="s">
        <v>36</v>
      </c>
      <c r="E196" s="64">
        <f>'Memoria de calculo 2'!E180</f>
        <v>0</v>
      </c>
      <c r="F196" s="283">
        <v>0.99</v>
      </c>
      <c r="G196" s="67">
        <f t="shared" si="48"/>
        <v>1.29</v>
      </c>
      <c r="H196" s="90">
        <f t="shared" si="49"/>
        <v>0</v>
      </c>
    </row>
    <row r="197" spans="1:8" ht="12.75" hidden="1" customHeight="1" x14ac:dyDescent="0.2">
      <c r="A197" s="177" t="s">
        <v>297</v>
      </c>
      <c r="B197" s="66"/>
      <c r="C197" s="174" t="s">
        <v>595</v>
      </c>
      <c r="D197" s="63" t="s">
        <v>36</v>
      </c>
      <c r="E197" s="64">
        <f>'Memoria de calculo 2'!E181</f>
        <v>0</v>
      </c>
      <c r="F197" s="346" t="s">
        <v>629</v>
      </c>
      <c r="G197" s="399"/>
      <c r="H197" s="290"/>
    </row>
    <row r="198" spans="1:8" hidden="1" x14ac:dyDescent="0.2">
      <c r="A198" s="177" t="s">
        <v>298</v>
      </c>
      <c r="B198" s="66"/>
      <c r="C198" s="186" t="s">
        <v>596</v>
      </c>
      <c r="D198" s="66" t="s">
        <v>57</v>
      </c>
      <c r="E198" s="64">
        <f>'Memoria de calculo 2'!E182</f>
        <v>0</v>
      </c>
      <c r="F198" s="346" t="s">
        <v>629</v>
      </c>
      <c r="G198" s="347"/>
      <c r="H198" s="90"/>
    </row>
    <row r="199" spans="1:8" ht="76.5" hidden="1" x14ac:dyDescent="0.2">
      <c r="A199" s="177" t="s">
        <v>299</v>
      </c>
      <c r="B199" s="66" t="s">
        <v>24</v>
      </c>
      <c r="C199" s="186" t="s">
        <v>227</v>
      </c>
      <c r="D199" s="66" t="s">
        <v>55</v>
      </c>
      <c r="E199" s="64">
        <f>'Memoria de calculo 2'!E183</f>
        <v>0</v>
      </c>
      <c r="F199" s="283">
        <v>17.190000000000001</v>
      </c>
      <c r="G199" s="67">
        <f t="shared" si="48"/>
        <v>22.4</v>
      </c>
      <c r="H199" s="90">
        <f t="shared" si="49"/>
        <v>0</v>
      </c>
    </row>
    <row r="200" spans="1:8" ht="38.25" hidden="1" x14ac:dyDescent="0.2">
      <c r="A200" s="177" t="s">
        <v>300</v>
      </c>
      <c r="B200" s="66" t="s">
        <v>27</v>
      </c>
      <c r="C200" s="186" t="s">
        <v>219</v>
      </c>
      <c r="D200" s="63" t="s">
        <v>36</v>
      </c>
      <c r="E200" s="64">
        <f>'Memoria de calculo 2'!E184</f>
        <v>0</v>
      </c>
      <c r="F200" s="284">
        <v>3.81</v>
      </c>
      <c r="G200" s="67">
        <f t="shared" si="48"/>
        <v>4.96</v>
      </c>
      <c r="H200" s="90">
        <f t="shared" si="49"/>
        <v>0</v>
      </c>
    </row>
    <row r="201" spans="1:8" ht="51" hidden="1" x14ac:dyDescent="0.2">
      <c r="A201" s="177" t="s">
        <v>301</v>
      </c>
      <c r="B201" s="66" t="s">
        <v>26</v>
      </c>
      <c r="C201" s="186" t="s">
        <v>221</v>
      </c>
      <c r="D201" s="63" t="s">
        <v>36</v>
      </c>
      <c r="E201" s="64">
        <f>'Memoria de calculo 2'!E185</f>
        <v>0</v>
      </c>
      <c r="F201" s="283">
        <v>2.15</v>
      </c>
      <c r="G201" s="67">
        <f t="shared" si="48"/>
        <v>2.8</v>
      </c>
      <c r="H201" s="90">
        <f t="shared" si="49"/>
        <v>0</v>
      </c>
    </row>
    <row r="202" spans="1:8" ht="38.25" hidden="1" x14ac:dyDescent="0.2">
      <c r="A202" s="177" t="s">
        <v>302</v>
      </c>
      <c r="B202" s="66" t="s">
        <v>25</v>
      </c>
      <c r="C202" s="186" t="s">
        <v>220</v>
      </c>
      <c r="D202" s="63" t="s">
        <v>58</v>
      </c>
      <c r="E202" s="64">
        <f>'Memoria de calculo 2'!E186</f>
        <v>0</v>
      </c>
      <c r="F202" s="283">
        <v>0.64</v>
      </c>
      <c r="G202" s="67">
        <f t="shared" ref="G202" si="50">ROUND(F202+(F202*$H$10),2)</f>
        <v>0.83</v>
      </c>
      <c r="H202" s="90">
        <f t="shared" ref="H202" si="51">ROUND((E202*G202),2)</f>
        <v>0</v>
      </c>
    </row>
    <row r="203" spans="1:8" ht="38.25" hidden="1" x14ac:dyDescent="0.2">
      <c r="A203" s="177" t="s">
        <v>615</v>
      </c>
      <c r="B203" s="66" t="s">
        <v>25</v>
      </c>
      <c r="C203" s="186" t="s">
        <v>220</v>
      </c>
      <c r="D203" s="63" t="s">
        <v>58</v>
      </c>
      <c r="E203" s="64">
        <f>'Memoria de calculo 2'!E187</f>
        <v>0</v>
      </c>
      <c r="F203" s="283">
        <v>0.64</v>
      </c>
      <c r="G203" s="67">
        <f t="shared" si="48"/>
        <v>0.83</v>
      </c>
      <c r="H203" s="90">
        <f t="shared" si="49"/>
        <v>0</v>
      </c>
    </row>
    <row r="204" spans="1:8" ht="102" hidden="1" x14ac:dyDescent="0.2">
      <c r="A204" s="177" t="s">
        <v>616</v>
      </c>
      <c r="B204" s="66" t="s">
        <v>148</v>
      </c>
      <c r="C204" s="186" t="s">
        <v>228</v>
      </c>
      <c r="D204" s="63" t="s">
        <v>55</v>
      </c>
      <c r="E204" s="64">
        <f>'Memoria de calculo 2'!E188</f>
        <v>0</v>
      </c>
      <c r="F204" s="283">
        <v>842.01</v>
      </c>
      <c r="G204" s="67">
        <f t="shared" si="48"/>
        <v>1096.99</v>
      </c>
      <c r="H204" s="90">
        <f t="shared" si="49"/>
        <v>0</v>
      </c>
    </row>
    <row r="205" spans="1:8" hidden="1" x14ac:dyDescent="0.2">
      <c r="A205" s="91"/>
      <c r="B205" s="66"/>
      <c r="C205" s="351" t="s">
        <v>78</v>
      </c>
      <c r="D205" s="351"/>
      <c r="E205" s="351"/>
      <c r="F205" s="351"/>
      <c r="G205" s="351"/>
      <c r="H205" s="92">
        <f>SUM(H194:H204)</f>
        <v>0</v>
      </c>
    </row>
    <row r="206" spans="1:8" hidden="1" x14ac:dyDescent="0.2">
      <c r="A206" s="217" t="s">
        <v>303</v>
      </c>
      <c r="B206" s="61"/>
      <c r="C206" s="62" t="s">
        <v>60</v>
      </c>
      <c r="D206" s="63"/>
      <c r="E206" s="64"/>
      <c r="F206" s="64"/>
      <c r="G206" s="67"/>
      <c r="H206" s="90"/>
    </row>
    <row r="207" spans="1:8" ht="51" hidden="1" x14ac:dyDescent="0.2">
      <c r="A207" s="217" t="s">
        <v>304</v>
      </c>
      <c r="B207" s="66" t="s">
        <v>62</v>
      </c>
      <c r="C207" s="174" t="s">
        <v>222</v>
      </c>
      <c r="D207" s="63" t="s">
        <v>63</v>
      </c>
      <c r="E207" s="64">
        <f>'Memoria de calculo 2'!E190</f>
        <v>0</v>
      </c>
      <c r="F207" s="282">
        <v>35.32</v>
      </c>
      <c r="G207" s="67">
        <f t="shared" ref="G207" si="52">ROUND(F207+(F207*$H$10),2)</f>
        <v>46.02</v>
      </c>
      <c r="H207" s="90">
        <f t="shared" ref="H207" si="53">ROUND((E207*G207),2)</f>
        <v>0</v>
      </c>
    </row>
    <row r="208" spans="1:8" ht="37.5" hidden="1" customHeight="1" thickBot="1" x14ac:dyDescent="0.25">
      <c r="A208" s="89"/>
      <c r="B208" s="66"/>
      <c r="C208" s="351" t="s">
        <v>78</v>
      </c>
      <c r="D208" s="351"/>
      <c r="E208" s="351"/>
      <c r="F208" s="351"/>
      <c r="G208" s="351"/>
      <c r="H208" s="92">
        <f>SUM(H207)</f>
        <v>0</v>
      </c>
    </row>
    <row r="209" spans="1:8" ht="13.5" hidden="1" thickBot="1" x14ac:dyDescent="0.25">
      <c r="A209" s="213" t="s">
        <v>305</v>
      </c>
      <c r="B209" s="348" t="s">
        <v>370</v>
      </c>
      <c r="C209" s="349"/>
      <c r="D209" s="349"/>
      <c r="E209" s="349"/>
      <c r="F209" s="349"/>
      <c r="G209" s="349"/>
      <c r="H209" s="350"/>
    </row>
    <row r="210" spans="1:8" hidden="1" x14ac:dyDescent="0.2">
      <c r="A210" s="216" t="s">
        <v>306</v>
      </c>
      <c r="B210" s="187"/>
      <c r="C210" s="78" t="s">
        <v>20</v>
      </c>
      <c r="D210" s="188"/>
      <c r="E210" s="188"/>
      <c r="F210" s="188"/>
      <c r="G210" s="188"/>
      <c r="H210" s="189"/>
    </row>
    <row r="211" spans="1:8" ht="25.5" hidden="1" x14ac:dyDescent="0.2">
      <c r="A211" s="177" t="s">
        <v>307</v>
      </c>
      <c r="B211" s="61" t="s">
        <v>45</v>
      </c>
      <c r="C211" s="69" t="s">
        <v>54</v>
      </c>
      <c r="D211" s="66" t="s">
        <v>55</v>
      </c>
      <c r="E211" s="64">
        <f>'Memoria de calculo 2'!E193</f>
        <v>0</v>
      </c>
      <c r="F211" s="283">
        <v>3.48</v>
      </c>
      <c r="G211" s="67">
        <f>ROUND(F211+(F211*$H$10),2)</f>
        <v>4.53</v>
      </c>
      <c r="H211" s="90">
        <f>ROUND((E211*G211),2)</f>
        <v>0</v>
      </c>
    </row>
    <row r="212" spans="1:8" ht="51" hidden="1" x14ac:dyDescent="0.2">
      <c r="A212" s="177" t="s">
        <v>308</v>
      </c>
      <c r="B212" s="61" t="s">
        <v>47</v>
      </c>
      <c r="C212" s="186" t="s">
        <v>226</v>
      </c>
      <c r="D212" s="66" t="s">
        <v>57</v>
      </c>
      <c r="E212" s="64">
        <f>'Memoria de calculo 2'!E194</f>
        <v>0</v>
      </c>
      <c r="F212" s="283">
        <v>3.79</v>
      </c>
      <c r="G212" s="67">
        <f t="shared" ref="G212:G221" si="54">ROUND(F212+(F212*$H$10),2)</f>
        <v>4.9400000000000004</v>
      </c>
      <c r="H212" s="90">
        <f t="shared" ref="H212:H221" si="55">ROUND((E212*G212),2)</f>
        <v>0</v>
      </c>
    </row>
    <row r="213" spans="1:8" ht="12.75" hidden="1" customHeight="1" x14ac:dyDescent="0.2">
      <c r="A213" s="177" t="s">
        <v>309</v>
      </c>
      <c r="B213" s="66" t="s">
        <v>22</v>
      </c>
      <c r="C213" s="69" t="s">
        <v>23</v>
      </c>
      <c r="D213" s="63" t="s">
        <v>36</v>
      </c>
      <c r="E213" s="64">
        <f>'Memoria de calculo 2'!E195</f>
        <v>0</v>
      </c>
      <c r="F213" s="283">
        <v>0.99</v>
      </c>
      <c r="G213" s="67">
        <f t="shared" si="54"/>
        <v>1.29</v>
      </c>
      <c r="H213" s="90">
        <f t="shared" si="55"/>
        <v>0</v>
      </c>
    </row>
    <row r="214" spans="1:8" ht="12.75" hidden="1" customHeight="1" x14ac:dyDescent="0.2">
      <c r="A214" s="177" t="s">
        <v>310</v>
      </c>
      <c r="B214" s="66"/>
      <c r="C214" s="174" t="s">
        <v>595</v>
      </c>
      <c r="D214" s="63" t="s">
        <v>36</v>
      </c>
      <c r="E214" s="64">
        <f>'Memoria de calculo 2'!E196</f>
        <v>0</v>
      </c>
      <c r="F214" s="346" t="s">
        <v>629</v>
      </c>
      <c r="G214" s="399"/>
      <c r="H214" s="290"/>
    </row>
    <row r="215" spans="1:8" hidden="1" x14ac:dyDescent="0.2">
      <c r="A215" s="177" t="s">
        <v>311</v>
      </c>
      <c r="B215" s="66"/>
      <c r="C215" s="186" t="s">
        <v>596</v>
      </c>
      <c r="D215" s="66" t="s">
        <v>57</v>
      </c>
      <c r="E215" s="64">
        <f>'Memoria de calculo 2'!E197</f>
        <v>0</v>
      </c>
      <c r="F215" s="346" t="s">
        <v>629</v>
      </c>
      <c r="G215" s="347"/>
      <c r="H215" s="90"/>
    </row>
    <row r="216" spans="1:8" ht="76.5" hidden="1" x14ac:dyDescent="0.2">
      <c r="A216" s="177" t="s">
        <v>312</v>
      </c>
      <c r="B216" s="66" t="s">
        <v>24</v>
      </c>
      <c r="C216" s="186" t="s">
        <v>227</v>
      </c>
      <c r="D216" s="66" t="s">
        <v>55</v>
      </c>
      <c r="E216" s="64">
        <f>'Memoria de calculo 2'!E198</f>
        <v>0</v>
      </c>
      <c r="F216" s="283">
        <v>17.190000000000001</v>
      </c>
      <c r="G216" s="67">
        <f t="shared" si="54"/>
        <v>22.4</v>
      </c>
      <c r="H216" s="90">
        <f t="shared" si="55"/>
        <v>0</v>
      </c>
    </row>
    <row r="217" spans="1:8" ht="38.25" hidden="1" x14ac:dyDescent="0.2">
      <c r="A217" s="177" t="s">
        <v>313</v>
      </c>
      <c r="B217" s="66" t="s">
        <v>27</v>
      </c>
      <c r="C217" s="186" t="s">
        <v>219</v>
      </c>
      <c r="D217" s="63" t="s">
        <v>36</v>
      </c>
      <c r="E217" s="64">
        <f>'Memoria de calculo 2'!E199</f>
        <v>0</v>
      </c>
      <c r="F217" s="284">
        <v>3.81</v>
      </c>
      <c r="G217" s="67">
        <f t="shared" si="54"/>
        <v>4.96</v>
      </c>
      <c r="H217" s="90">
        <f t="shared" si="55"/>
        <v>0</v>
      </c>
    </row>
    <row r="218" spans="1:8" ht="51" hidden="1" x14ac:dyDescent="0.2">
      <c r="A218" s="177" t="s">
        <v>314</v>
      </c>
      <c r="B218" s="66" t="s">
        <v>26</v>
      </c>
      <c r="C218" s="186" t="s">
        <v>221</v>
      </c>
      <c r="D218" s="63" t="s">
        <v>36</v>
      </c>
      <c r="E218" s="64">
        <f>'Memoria de calculo 2'!E200</f>
        <v>0</v>
      </c>
      <c r="F218" s="283">
        <v>2.15</v>
      </c>
      <c r="G218" s="67">
        <f t="shared" si="54"/>
        <v>2.8</v>
      </c>
      <c r="H218" s="90">
        <f t="shared" si="55"/>
        <v>0</v>
      </c>
    </row>
    <row r="219" spans="1:8" ht="38.25" hidden="1" x14ac:dyDescent="0.2">
      <c r="A219" s="177" t="s">
        <v>315</v>
      </c>
      <c r="B219" s="66" t="s">
        <v>25</v>
      </c>
      <c r="C219" s="186" t="s">
        <v>220</v>
      </c>
      <c r="D219" s="63" t="s">
        <v>58</v>
      </c>
      <c r="E219" s="64">
        <f>'Memoria de calculo 2'!E201</f>
        <v>0</v>
      </c>
      <c r="F219" s="283">
        <v>0.64</v>
      </c>
      <c r="G219" s="67">
        <f t="shared" ref="G219" si="56">ROUND(F219+(F219*$H$10),2)</f>
        <v>0.83</v>
      </c>
      <c r="H219" s="90">
        <f t="shared" ref="H219" si="57">ROUND((E219*G219),2)</f>
        <v>0</v>
      </c>
    </row>
    <row r="220" spans="1:8" ht="38.25" hidden="1" x14ac:dyDescent="0.2">
      <c r="A220" s="177" t="s">
        <v>617</v>
      </c>
      <c r="B220" s="66" t="s">
        <v>25</v>
      </c>
      <c r="C220" s="186" t="s">
        <v>220</v>
      </c>
      <c r="D220" s="63" t="s">
        <v>58</v>
      </c>
      <c r="E220" s="64">
        <f>'Memoria de calculo 2'!E202</f>
        <v>0</v>
      </c>
      <c r="F220" s="283">
        <v>0.64</v>
      </c>
      <c r="G220" s="67">
        <f t="shared" si="54"/>
        <v>0.83</v>
      </c>
      <c r="H220" s="90">
        <f t="shared" si="55"/>
        <v>0</v>
      </c>
    </row>
    <row r="221" spans="1:8" ht="102" hidden="1" x14ac:dyDescent="0.2">
      <c r="A221" s="177" t="s">
        <v>618</v>
      </c>
      <c r="B221" s="66" t="s">
        <v>148</v>
      </c>
      <c r="C221" s="186" t="s">
        <v>228</v>
      </c>
      <c r="D221" s="63" t="s">
        <v>55</v>
      </c>
      <c r="E221" s="64">
        <f>'Memoria de calculo 2'!E203</f>
        <v>0</v>
      </c>
      <c r="F221" s="283">
        <v>842.01</v>
      </c>
      <c r="G221" s="67">
        <f t="shared" si="54"/>
        <v>1096.99</v>
      </c>
      <c r="H221" s="90">
        <f t="shared" si="55"/>
        <v>0</v>
      </c>
    </row>
    <row r="222" spans="1:8" hidden="1" x14ac:dyDescent="0.2">
      <c r="A222" s="91"/>
      <c r="B222" s="66"/>
      <c r="C222" s="351" t="s">
        <v>78</v>
      </c>
      <c r="D222" s="351"/>
      <c r="E222" s="351"/>
      <c r="F222" s="351"/>
      <c r="G222" s="351"/>
      <c r="H222" s="92">
        <f>SUM(H211:H221)</f>
        <v>0</v>
      </c>
    </row>
    <row r="223" spans="1:8" hidden="1" x14ac:dyDescent="0.2">
      <c r="A223" s="217" t="s">
        <v>316</v>
      </c>
      <c r="B223" s="61"/>
      <c r="C223" s="62" t="s">
        <v>60</v>
      </c>
      <c r="D223" s="63"/>
      <c r="E223" s="64"/>
      <c r="F223" s="64"/>
      <c r="G223" s="67"/>
      <c r="H223" s="90"/>
    </row>
    <row r="224" spans="1:8" ht="51" hidden="1" x14ac:dyDescent="0.2">
      <c r="A224" s="217" t="s">
        <v>317</v>
      </c>
      <c r="B224" s="66" t="s">
        <v>62</v>
      </c>
      <c r="C224" s="174" t="s">
        <v>222</v>
      </c>
      <c r="D224" s="63" t="s">
        <v>63</v>
      </c>
      <c r="E224" s="64">
        <f>'Memoria de calculo 2'!E205</f>
        <v>0</v>
      </c>
      <c r="F224" s="282">
        <v>35.32</v>
      </c>
      <c r="G224" s="67">
        <f t="shared" ref="G224" si="58">ROUND(F224+(F224*$H$10),2)</f>
        <v>46.02</v>
      </c>
      <c r="H224" s="90">
        <f t="shared" ref="H224" si="59">ROUND((E224*G224),2)</f>
        <v>0</v>
      </c>
    </row>
    <row r="225" spans="1:8" ht="31.5" hidden="1" customHeight="1" thickBot="1" x14ac:dyDescent="0.25">
      <c r="A225" s="89"/>
      <c r="B225" s="66"/>
      <c r="C225" s="351" t="s">
        <v>78</v>
      </c>
      <c r="D225" s="351"/>
      <c r="E225" s="351"/>
      <c r="F225" s="351"/>
      <c r="G225" s="351"/>
      <c r="H225" s="92">
        <f>SUM(H224)</f>
        <v>0</v>
      </c>
    </row>
    <row r="226" spans="1:8" ht="13.5" hidden="1" thickBot="1" x14ac:dyDescent="0.25">
      <c r="A226" s="213" t="s">
        <v>318</v>
      </c>
      <c r="B226" s="348" t="s">
        <v>371</v>
      </c>
      <c r="C226" s="349"/>
      <c r="D226" s="349"/>
      <c r="E226" s="349"/>
      <c r="F226" s="349"/>
      <c r="G226" s="349"/>
      <c r="H226" s="350"/>
    </row>
    <row r="227" spans="1:8" hidden="1" x14ac:dyDescent="0.2">
      <c r="A227" s="213" t="s">
        <v>319</v>
      </c>
      <c r="B227" s="187"/>
      <c r="C227" s="78" t="s">
        <v>20</v>
      </c>
      <c r="D227" s="188"/>
      <c r="E227" s="188"/>
      <c r="F227" s="188"/>
      <c r="G227" s="188"/>
      <c r="H227" s="189"/>
    </row>
    <row r="228" spans="1:8" ht="51.75" hidden="1" customHeight="1" x14ac:dyDescent="0.2">
      <c r="A228" s="177" t="s">
        <v>320</v>
      </c>
      <c r="B228" s="61" t="s">
        <v>45</v>
      </c>
      <c r="C228" s="69" t="s">
        <v>54</v>
      </c>
      <c r="D228" s="66" t="s">
        <v>55</v>
      </c>
      <c r="E228" s="64">
        <f>'Memoria de calculo 2'!E208</f>
        <v>0</v>
      </c>
      <c r="F228" s="283">
        <v>3.48</v>
      </c>
      <c r="G228" s="67">
        <f>ROUND(F228+(F228*$H$10),2)</f>
        <v>4.53</v>
      </c>
      <c r="H228" s="90">
        <f>ROUND((E228*G228),2)</f>
        <v>0</v>
      </c>
    </row>
    <row r="229" spans="1:8" ht="51" hidden="1" x14ac:dyDescent="0.2">
      <c r="A229" s="177" t="s">
        <v>321</v>
      </c>
      <c r="B229" s="61" t="s">
        <v>47</v>
      </c>
      <c r="C229" s="186" t="s">
        <v>226</v>
      </c>
      <c r="D229" s="66" t="s">
        <v>57</v>
      </c>
      <c r="E229" s="64">
        <f>'Memoria de calculo 2'!E209</f>
        <v>0</v>
      </c>
      <c r="F229" s="283">
        <v>3.79</v>
      </c>
      <c r="G229" s="67">
        <f t="shared" ref="G229:G238" si="60">ROUND(F229+(F229*$H$10),2)</f>
        <v>4.9400000000000004</v>
      </c>
      <c r="H229" s="90">
        <f t="shared" ref="H229:H238" si="61">ROUND((E229*G229),2)</f>
        <v>0</v>
      </c>
    </row>
    <row r="230" spans="1:8" ht="12.75" hidden="1" customHeight="1" x14ac:dyDescent="0.2">
      <c r="A230" s="177" t="s">
        <v>322</v>
      </c>
      <c r="B230" s="66" t="s">
        <v>22</v>
      </c>
      <c r="C230" s="69" t="s">
        <v>23</v>
      </c>
      <c r="D230" s="63" t="s">
        <v>36</v>
      </c>
      <c r="E230" s="64">
        <f>'Memoria de calculo 2'!E210</f>
        <v>0</v>
      </c>
      <c r="F230" s="283">
        <v>0.99</v>
      </c>
      <c r="G230" s="67">
        <f t="shared" si="60"/>
        <v>1.29</v>
      </c>
      <c r="H230" s="90">
        <f t="shared" si="61"/>
        <v>0</v>
      </c>
    </row>
    <row r="231" spans="1:8" ht="12.75" hidden="1" customHeight="1" x14ac:dyDescent="0.2">
      <c r="A231" s="177" t="s">
        <v>323</v>
      </c>
      <c r="B231" s="66"/>
      <c r="C231" s="174" t="s">
        <v>595</v>
      </c>
      <c r="D231" s="63" t="s">
        <v>36</v>
      </c>
      <c r="E231" s="64">
        <f>'Memoria de calculo 2'!E211</f>
        <v>0</v>
      </c>
      <c r="F231" s="346" t="s">
        <v>629</v>
      </c>
      <c r="G231" s="399"/>
      <c r="H231" s="290"/>
    </row>
    <row r="232" spans="1:8" hidden="1" x14ac:dyDescent="0.2">
      <c r="A232" s="177" t="s">
        <v>324</v>
      </c>
      <c r="B232" s="66"/>
      <c r="C232" s="186" t="s">
        <v>596</v>
      </c>
      <c r="D232" s="66" t="s">
        <v>57</v>
      </c>
      <c r="E232" s="64">
        <f>'Memoria de calculo 2'!E212</f>
        <v>0</v>
      </c>
      <c r="F232" s="346" t="s">
        <v>629</v>
      </c>
      <c r="G232" s="347"/>
      <c r="H232" s="90"/>
    </row>
    <row r="233" spans="1:8" ht="76.5" hidden="1" x14ac:dyDescent="0.2">
      <c r="A233" s="177" t="s">
        <v>325</v>
      </c>
      <c r="B233" s="66" t="s">
        <v>24</v>
      </c>
      <c r="C233" s="186" t="s">
        <v>227</v>
      </c>
      <c r="D233" s="66" t="s">
        <v>55</v>
      </c>
      <c r="E233" s="64">
        <f>'Memoria de calculo 2'!E213</f>
        <v>0</v>
      </c>
      <c r="F233" s="283">
        <v>17.190000000000001</v>
      </c>
      <c r="G233" s="67">
        <f t="shared" si="60"/>
        <v>22.4</v>
      </c>
      <c r="H233" s="90">
        <f t="shared" si="61"/>
        <v>0</v>
      </c>
    </row>
    <row r="234" spans="1:8" ht="38.25" hidden="1" x14ac:dyDescent="0.2">
      <c r="A234" s="177" t="s">
        <v>326</v>
      </c>
      <c r="B234" s="66" t="s">
        <v>27</v>
      </c>
      <c r="C234" s="186" t="s">
        <v>219</v>
      </c>
      <c r="D234" s="63" t="s">
        <v>36</v>
      </c>
      <c r="E234" s="64">
        <f>'Memoria de calculo 2'!E214</f>
        <v>0</v>
      </c>
      <c r="F234" s="284">
        <v>3.81</v>
      </c>
      <c r="G234" s="67">
        <f t="shared" si="60"/>
        <v>4.96</v>
      </c>
      <c r="H234" s="90">
        <f t="shared" si="61"/>
        <v>0</v>
      </c>
    </row>
    <row r="235" spans="1:8" ht="51" hidden="1" x14ac:dyDescent="0.2">
      <c r="A235" s="177" t="s">
        <v>327</v>
      </c>
      <c r="B235" s="66" t="s">
        <v>26</v>
      </c>
      <c r="C235" s="186" t="s">
        <v>221</v>
      </c>
      <c r="D235" s="63" t="s">
        <v>36</v>
      </c>
      <c r="E235" s="64">
        <f>'Memoria de calculo 2'!E215</f>
        <v>0</v>
      </c>
      <c r="F235" s="283">
        <v>2.15</v>
      </c>
      <c r="G235" s="67">
        <f t="shared" si="60"/>
        <v>2.8</v>
      </c>
      <c r="H235" s="90">
        <f t="shared" si="61"/>
        <v>0</v>
      </c>
    </row>
    <row r="236" spans="1:8" ht="34.5" hidden="1" customHeight="1" x14ac:dyDescent="0.2">
      <c r="A236" s="177" t="s">
        <v>328</v>
      </c>
      <c r="B236" s="66" t="s">
        <v>25</v>
      </c>
      <c r="C236" s="186" t="s">
        <v>220</v>
      </c>
      <c r="D236" s="63" t="s">
        <v>58</v>
      </c>
      <c r="E236" s="64">
        <f>'Memoria de calculo 2'!E216</f>
        <v>0</v>
      </c>
      <c r="F236" s="283">
        <v>0.64</v>
      </c>
      <c r="G236" s="67">
        <f t="shared" ref="G236" si="62">ROUND(F236+(F236*$H$10),2)</f>
        <v>0.83</v>
      </c>
      <c r="H236" s="90">
        <f t="shared" ref="H236" si="63">ROUND((E236*G236),2)</f>
        <v>0</v>
      </c>
    </row>
    <row r="237" spans="1:8" ht="85.5" hidden="1" customHeight="1" x14ac:dyDescent="0.2">
      <c r="A237" s="177" t="s">
        <v>619</v>
      </c>
      <c r="B237" s="66" t="s">
        <v>25</v>
      </c>
      <c r="C237" s="186" t="s">
        <v>220</v>
      </c>
      <c r="D237" s="63" t="s">
        <v>58</v>
      </c>
      <c r="E237" s="64">
        <f>'Memoria de calculo 2'!E217</f>
        <v>0</v>
      </c>
      <c r="F237" s="283">
        <v>0.64</v>
      </c>
      <c r="G237" s="67">
        <f t="shared" si="60"/>
        <v>0.83</v>
      </c>
      <c r="H237" s="90">
        <f t="shared" si="61"/>
        <v>0</v>
      </c>
    </row>
    <row r="238" spans="1:8" ht="102" hidden="1" x14ac:dyDescent="0.2">
      <c r="A238" s="177" t="s">
        <v>620</v>
      </c>
      <c r="B238" s="66" t="s">
        <v>148</v>
      </c>
      <c r="C238" s="186" t="s">
        <v>228</v>
      </c>
      <c r="D238" s="63" t="s">
        <v>55</v>
      </c>
      <c r="E238" s="64">
        <f>'Memoria de calculo 2'!E218</f>
        <v>0</v>
      </c>
      <c r="F238" s="283">
        <v>842.01</v>
      </c>
      <c r="G238" s="67">
        <f t="shared" si="60"/>
        <v>1096.99</v>
      </c>
      <c r="H238" s="90">
        <f t="shared" si="61"/>
        <v>0</v>
      </c>
    </row>
    <row r="239" spans="1:8" hidden="1" x14ac:dyDescent="0.2">
      <c r="A239" s="91"/>
      <c r="B239" s="66"/>
      <c r="C239" s="351" t="s">
        <v>78</v>
      </c>
      <c r="D239" s="351"/>
      <c r="E239" s="351"/>
      <c r="F239" s="351"/>
      <c r="G239" s="351"/>
      <c r="H239" s="92">
        <f>SUM(H228:H238)</f>
        <v>0</v>
      </c>
    </row>
    <row r="240" spans="1:8" hidden="1" x14ac:dyDescent="0.2">
      <c r="A240" s="217" t="s">
        <v>329</v>
      </c>
      <c r="B240" s="61"/>
      <c r="C240" s="62" t="s">
        <v>60</v>
      </c>
      <c r="D240" s="63"/>
      <c r="E240" s="64"/>
      <c r="F240" s="64"/>
      <c r="G240" s="67"/>
      <c r="H240" s="90"/>
    </row>
    <row r="241" spans="1:8" ht="51" hidden="1" x14ac:dyDescent="0.2">
      <c r="A241" s="217" t="s">
        <v>330</v>
      </c>
      <c r="B241" s="66" t="s">
        <v>62</v>
      </c>
      <c r="C241" s="174" t="s">
        <v>222</v>
      </c>
      <c r="D241" s="63" t="s">
        <v>63</v>
      </c>
      <c r="E241" s="64">
        <f>'Memoria de calculo 2'!E220</f>
        <v>0</v>
      </c>
      <c r="F241" s="282">
        <v>35.32</v>
      </c>
      <c r="G241" s="67">
        <f t="shared" ref="G241" si="64">ROUND(F241+(F241*$H$10),2)</f>
        <v>46.02</v>
      </c>
      <c r="H241" s="90">
        <f t="shared" ref="H241" si="65">ROUND((E241*G241),2)</f>
        <v>0</v>
      </c>
    </row>
    <row r="242" spans="1:8" ht="48.75" hidden="1" customHeight="1" thickBot="1" x14ac:dyDescent="0.25">
      <c r="A242" s="89"/>
      <c r="B242" s="66"/>
      <c r="C242" s="351" t="s">
        <v>78</v>
      </c>
      <c r="D242" s="351"/>
      <c r="E242" s="351"/>
      <c r="F242" s="351"/>
      <c r="G242" s="351"/>
      <c r="H242" s="92">
        <f>SUM(H241)</f>
        <v>0</v>
      </c>
    </row>
    <row r="243" spans="1:8" ht="13.5" hidden="1" thickBot="1" x14ac:dyDescent="0.25">
      <c r="A243" s="213" t="s">
        <v>331</v>
      </c>
      <c r="B243" s="348" t="s">
        <v>373</v>
      </c>
      <c r="C243" s="349"/>
      <c r="D243" s="349"/>
      <c r="E243" s="349"/>
      <c r="F243" s="349"/>
      <c r="G243" s="349"/>
      <c r="H243" s="350"/>
    </row>
    <row r="244" spans="1:8" hidden="1" x14ac:dyDescent="0.2">
      <c r="A244" s="213" t="s">
        <v>483</v>
      </c>
      <c r="B244" s="187"/>
      <c r="C244" s="78" t="s">
        <v>20</v>
      </c>
      <c r="D244" s="188"/>
      <c r="E244" s="188"/>
      <c r="F244" s="188"/>
      <c r="G244" s="188"/>
      <c r="H244" s="189"/>
    </row>
    <row r="245" spans="1:8" ht="25.5" hidden="1" x14ac:dyDescent="0.2">
      <c r="A245" s="177" t="s">
        <v>332</v>
      </c>
      <c r="B245" s="61" t="s">
        <v>45</v>
      </c>
      <c r="C245" s="69" t="s">
        <v>54</v>
      </c>
      <c r="D245" s="66" t="s">
        <v>55</v>
      </c>
      <c r="E245" s="64">
        <f>'Memoria de calculo 2'!E223</f>
        <v>0</v>
      </c>
      <c r="F245" s="283">
        <v>3.48</v>
      </c>
      <c r="G245" s="67">
        <f>ROUND(F245+(F245*$H$10),2)</f>
        <v>4.53</v>
      </c>
      <c r="H245" s="90">
        <f>ROUND((E245*G245),2)</f>
        <v>0</v>
      </c>
    </row>
    <row r="246" spans="1:8" ht="51" hidden="1" x14ac:dyDescent="0.2">
      <c r="A246" s="177" t="s">
        <v>333</v>
      </c>
      <c r="B246" s="61" t="s">
        <v>47</v>
      </c>
      <c r="C246" s="186" t="s">
        <v>226</v>
      </c>
      <c r="D246" s="66" t="s">
        <v>57</v>
      </c>
      <c r="E246" s="64">
        <f>'Memoria de calculo 2'!E224</f>
        <v>0</v>
      </c>
      <c r="F246" s="283">
        <v>3.79</v>
      </c>
      <c r="G246" s="67">
        <f t="shared" ref="G246:G255" si="66">ROUND(F246+(F246*$H$10),2)</f>
        <v>4.9400000000000004</v>
      </c>
      <c r="H246" s="90">
        <f t="shared" ref="H246:H255" si="67">ROUND((E246*G246),2)</f>
        <v>0</v>
      </c>
    </row>
    <row r="247" spans="1:8" ht="12.75" hidden="1" customHeight="1" x14ac:dyDescent="0.2">
      <c r="A247" s="177" t="s">
        <v>334</v>
      </c>
      <c r="B247" s="66" t="s">
        <v>22</v>
      </c>
      <c r="C247" s="69" t="s">
        <v>23</v>
      </c>
      <c r="D247" s="63" t="s">
        <v>36</v>
      </c>
      <c r="E247" s="64">
        <f>'Memoria de calculo 2'!E225</f>
        <v>0</v>
      </c>
      <c r="F247" s="283">
        <v>0.99</v>
      </c>
      <c r="G247" s="67">
        <f t="shared" si="66"/>
        <v>1.29</v>
      </c>
      <c r="H247" s="90">
        <f t="shared" si="67"/>
        <v>0</v>
      </c>
    </row>
    <row r="248" spans="1:8" ht="12.75" hidden="1" customHeight="1" x14ac:dyDescent="0.2">
      <c r="A248" s="177" t="s">
        <v>335</v>
      </c>
      <c r="B248" s="66"/>
      <c r="C248" s="174" t="s">
        <v>595</v>
      </c>
      <c r="D248" s="63" t="s">
        <v>36</v>
      </c>
      <c r="E248" s="64">
        <f>'Memoria de calculo 2'!E226</f>
        <v>0</v>
      </c>
      <c r="F248" s="346" t="s">
        <v>629</v>
      </c>
      <c r="G248" s="399"/>
      <c r="H248" s="290"/>
    </row>
    <row r="249" spans="1:8" hidden="1" x14ac:dyDescent="0.2">
      <c r="A249" s="177" t="s">
        <v>336</v>
      </c>
      <c r="B249" s="66"/>
      <c r="C249" s="186" t="s">
        <v>596</v>
      </c>
      <c r="D249" s="66" t="s">
        <v>57</v>
      </c>
      <c r="E249" s="64">
        <f>'Memoria de calculo 2'!E227</f>
        <v>0</v>
      </c>
      <c r="F249" s="346" t="s">
        <v>629</v>
      </c>
      <c r="G249" s="347"/>
      <c r="H249" s="90"/>
    </row>
    <row r="250" spans="1:8" ht="76.5" hidden="1" x14ac:dyDescent="0.2">
      <c r="A250" s="177" t="s">
        <v>337</v>
      </c>
      <c r="B250" s="66" t="s">
        <v>24</v>
      </c>
      <c r="C250" s="186" t="s">
        <v>227</v>
      </c>
      <c r="D250" s="66" t="s">
        <v>55</v>
      </c>
      <c r="E250" s="64">
        <f>'Memoria de calculo 2'!E228</f>
        <v>0</v>
      </c>
      <c r="F250" s="283">
        <v>17.190000000000001</v>
      </c>
      <c r="G250" s="67">
        <f t="shared" si="66"/>
        <v>22.4</v>
      </c>
      <c r="H250" s="90">
        <f t="shared" si="67"/>
        <v>0</v>
      </c>
    </row>
    <row r="251" spans="1:8" ht="38.25" hidden="1" x14ac:dyDescent="0.2">
      <c r="A251" s="177" t="s">
        <v>338</v>
      </c>
      <c r="B251" s="66" t="s">
        <v>27</v>
      </c>
      <c r="C251" s="186" t="s">
        <v>219</v>
      </c>
      <c r="D251" s="63" t="s">
        <v>36</v>
      </c>
      <c r="E251" s="64">
        <f>'Memoria de calculo 2'!E229</f>
        <v>0</v>
      </c>
      <c r="F251" s="284">
        <v>3.81</v>
      </c>
      <c r="G251" s="67">
        <f t="shared" si="66"/>
        <v>4.96</v>
      </c>
      <c r="H251" s="90">
        <f t="shared" si="67"/>
        <v>0</v>
      </c>
    </row>
    <row r="252" spans="1:8" ht="51" hidden="1" x14ac:dyDescent="0.2">
      <c r="A252" s="177" t="s">
        <v>339</v>
      </c>
      <c r="B252" s="66" t="s">
        <v>26</v>
      </c>
      <c r="C252" s="186" t="s">
        <v>221</v>
      </c>
      <c r="D252" s="63" t="s">
        <v>36</v>
      </c>
      <c r="E252" s="64">
        <f>'Memoria de calculo 2'!E230</f>
        <v>0</v>
      </c>
      <c r="F252" s="283">
        <v>2.15</v>
      </c>
      <c r="G252" s="67">
        <f t="shared" si="66"/>
        <v>2.8</v>
      </c>
      <c r="H252" s="90">
        <f t="shared" si="67"/>
        <v>0</v>
      </c>
    </row>
    <row r="253" spans="1:8" ht="38.25" hidden="1" x14ac:dyDescent="0.2">
      <c r="A253" s="177" t="s">
        <v>340</v>
      </c>
      <c r="B253" s="66" t="s">
        <v>25</v>
      </c>
      <c r="C253" s="186" t="s">
        <v>220</v>
      </c>
      <c r="D253" s="63" t="s">
        <v>58</v>
      </c>
      <c r="E253" s="64">
        <f>'Memoria de calculo 2'!E231</f>
        <v>0</v>
      </c>
      <c r="F253" s="283">
        <v>0.64</v>
      </c>
      <c r="G253" s="67">
        <f t="shared" ref="G253" si="68">ROUND(F253+(F253*$H$10),2)</f>
        <v>0.83</v>
      </c>
      <c r="H253" s="90">
        <f t="shared" ref="H253" si="69">ROUND((E253*G253),2)</f>
        <v>0</v>
      </c>
    </row>
    <row r="254" spans="1:8" ht="38.25" hidden="1" x14ac:dyDescent="0.2">
      <c r="A254" s="177" t="s">
        <v>621</v>
      </c>
      <c r="B254" s="66" t="s">
        <v>25</v>
      </c>
      <c r="C254" s="186" t="s">
        <v>220</v>
      </c>
      <c r="D254" s="63" t="s">
        <v>58</v>
      </c>
      <c r="E254" s="64">
        <f>'Memoria de calculo 2'!E232</f>
        <v>0</v>
      </c>
      <c r="F254" s="283">
        <v>0.64</v>
      </c>
      <c r="G254" s="67">
        <f t="shared" si="66"/>
        <v>0.83</v>
      </c>
      <c r="H254" s="90">
        <f t="shared" si="67"/>
        <v>0</v>
      </c>
    </row>
    <row r="255" spans="1:8" ht="102" hidden="1" x14ac:dyDescent="0.2">
      <c r="A255" s="177" t="s">
        <v>622</v>
      </c>
      <c r="B255" s="66" t="s">
        <v>148</v>
      </c>
      <c r="C255" s="186" t="s">
        <v>228</v>
      </c>
      <c r="D255" s="63" t="s">
        <v>55</v>
      </c>
      <c r="E255" s="64">
        <f>'Memoria de calculo 2'!E233</f>
        <v>0</v>
      </c>
      <c r="F255" s="283">
        <v>842.01</v>
      </c>
      <c r="G255" s="67">
        <f t="shared" si="66"/>
        <v>1096.99</v>
      </c>
      <c r="H255" s="90">
        <f t="shared" si="67"/>
        <v>0</v>
      </c>
    </row>
    <row r="256" spans="1:8" hidden="1" x14ac:dyDescent="0.2">
      <c r="A256" s="91"/>
      <c r="B256" s="66"/>
      <c r="C256" s="351" t="s">
        <v>78</v>
      </c>
      <c r="D256" s="351"/>
      <c r="E256" s="351"/>
      <c r="F256" s="351"/>
      <c r="G256" s="351"/>
      <c r="H256" s="92">
        <f>SUM(H245:H255)</f>
        <v>0</v>
      </c>
    </row>
    <row r="257" spans="1:8" hidden="1" x14ac:dyDescent="0.2">
      <c r="A257" s="217" t="s">
        <v>341</v>
      </c>
      <c r="B257" s="61"/>
      <c r="C257" s="62" t="s">
        <v>60</v>
      </c>
      <c r="D257" s="63"/>
      <c r="E257" s="64"/>
      <c r="F257" s="64"/>
      <c r="G257" s="67"/>
      <c r="H257" s="90"/>
    </row>
    <row r="258" spans="1:8" ht="12" hidden="1" customHeight="1" x14ac:dyDescent="0.2">
      <c r="A258" s="217" t="s">
        <v>342</v>
      </c>
      <c r="B258" s="66" t="s">
        <v>62</v>
      </c>
      <c r="C258" s="174" t="s">
        <v>222</v>
      </c>
      <c r="D258" s="63" t="s">
        <v>63</v>
      </c>
      <c r="E258" s="64">
        <f>'Memoria de calculo 2'!E235</f>
        <v>0</v>
      </c>
      <c r="F258" s="282">
        <v>35.32</v>
      </c>
      <c r="G258" s="67">
        <f t="shared" ref="G258" si="70">ROUND(F258+(F258*$H$10),2)</f>
        <v>46.02</v>
      </c>
      <c r="H258" s="90">
        <f t="shared" ref="H258" si="71">ROUND((E258*G258),2)</f>
        <v>0</v>
      </c>
    </row>
    <row r="259" spans="1:8" ht="34.5" hidden="1" customHeight="1" thickBot="1" x14ac:dyDescent="0.25">
      <c r="A259" s="89"/>
      <c r="B259" s="66"/>
      <c r="C259" s="351" t="s">
        <v>78</v>
      </c>
      <c r="D259" s="351"/>
      <c r="E259" s="351"/>
      <c r="F259" s="351"/>
      <c r="G259" s="351"/>
      <c r="H259" s="92">
        <f>SUM(H258)</f>
        <v>0</v>
      </c>
    </row>
    <row r="260" spans="1:8" ht="13.5" hidden="1" thickBot="1" x14ac:dyDescent="0.25">
      <c r="A260" s="213" t="s">
        <v>343</v>
      </c>
      <c r="B260" s="348" t="s">
        <v>372</v>
      </c>
      <c r="C260" s="349"/>
      <c r="D260" s="349"/>
      <c r="E260" s="349"/>
      <c r="F260" s="349"/>
      <c r="G260" s="349"/>
      <c r="H260" s="350"/>
    </row>
    <row r="261" spans="1:8" hidden="1" x14ac:dyDescent="0.2">
      <c r="A261" s="213" t="s">
        <v>484</v>
      </c>
      <c r="B261" s="187"/>
      <c r="C261" s="78" t="s">
        <v>20</v>
      </c>
      <c r="D261" s="188"/>
      <c r="E261" s="188"/>
      <c r="F261" s="188"/>
      <c r="G261" s="188"/>
      <c r="H261" s="189"/>
    </row>
    <row r="262" spans="1:8" ht="25.5" hidden="1" x14ac:dyDescent="0.2">
      <c r="A262" s="177" t="s">
        <v>344</v>
      </c>
      <c r="B262" s="61" t="s">
        <v>45</v>
      </c>
      <c r="C262" s="69" t="s">
        <v>54</v>
      </c>
      <c r="D262" s="66" t="s">
        <v>55</v>
      </c>
      <c r="E262" s="64">
        <f>'Memoria de calculo 2'!E238</f>
        <v>0</v>
      </c>
      <c r="F262" s="283">
        <v>3.48</v>
      </c>
      <c r="G262" s="67">
        <f>ROUND(F262+(F262*$H$10),2)</f>
        <v>4.53</v>
      </c>
      <c r="H262" s="90">
        <f>ROUND((E262*G262),2)</f>
        <v>0</v>
      </c>
    </row>
    <row r="263" spans="1:8" ht="51" hidden="1" x14ac:dyDescent="0.2">
      <c r="A263" s="177" t="s">
        <v>345</v>
      </c>
      <c r="B263" s="61" t="s">
        <v>47</v>
      </c>
      <c r="C263" s="186" t="s">
        <v>226</v>
      </c>
      <c r="D263" s="66" t="s">
        <v>57</v>
      </c>
      <c r="E263" s="64">
        <f>'Memoria de calculo 2'!E239</f>
        <v>0</v>
      </c>
      <c r="F263" s="283">
        <v>3.79</v>
      </c>
      <c r="G263" s="67">
        <f t="shared" ref="G263:G272" si="72">ROUND(F263+(F263*$H$10),2)</f>
        <v>4.9400000000000004</v>
      </c>
      <c r="H263" s="90">
        <f t="shared" ref="H263:H272" si="73">ROUND((E263*G263),2)</f>
        <v>0</v>
      </c>
    </row>
    <row r="264" spans="1:8" ht="12.75" hidden="1" customHeight="1" x14ac:dyDescent="0.2">
      <c r="A264" s="177" t="s">
        <v>346</v>
      </c>
      <c r="B264" s="66" t="s">
        <v>22</v>
      </c>
      <c r="C264" s="69" t="s">
        <v>23</v>
      </c>
      <c r="D264" s="63" t="s">
        <v>36</v>
      </c>
      <c r="E264" s="64">
        <f>'Memoria de calculo 2'!E240</f>
        <v>0</v>
      </c>
      <c r="F264" s="283">
        <v>0.99</v>
      </c>
      <c r="G264" s="67">
        <f t="shared" si="72"/>
        <v>1.29</v>
      </c>
      <c r="H264" s="90">
        <f t="shared" si="73"/>
        <v>0</v>
      </c>
    </row>
    <row r="265" spans="1:8" ht="12.75" hidden="1" customHeight="1" x14ac:dyDescent="0.2">
      <c r="A265" s="177" t="s">
        <v>347</v>
      </c>
      <c r="B265" s="66"/>
      <c r="C265" s="174" t="s">
        <v>595</v>
      </c>
      <c r="D265" s="63" t="s">
        <v>36</v>
      </c>
      <c r="E265" s="64">
        <f>'Memoria de calculo 2'!E241</f>
        <v>0</v>
      </c>
      <c r="F265" s="346" t="s">
        <v>629</v>
      </c>
      <c r="G265" s="399"/>
      <c r="H265" s="290"/>
    </row>
    <row r="266" spans="1:8" hidden="1" x14ac:dyDescent="0.2">
      <c r="A266" s="177" t="s">
        <v>348</v>
      </c>
      <c r="B266" s="66"/>
      <c r="C266" s="186" t="s">
        <v>596</v>
      </c>
      <c r="D266" s="66" t="s">
        <v>57</v>
      </c>
      <c r="E266" s="64">
        <f>'Memoria de calculo 2'!E242</f>
        <v>0</v>
      </c>
      <c r="F266" s="346" t="s">
        <v>629</v>
      </c>
      <c r="G266" s="347"/>
      <c r="H266" s="90"/>
    </row>
    <row r="267" spans="1:8" ht="76.5" hidden="1" x14ac:dyDescent="0.2">
      <c r="A267" s="177" t="s">
        <v>349</v>
      </c>
      <c r="B267" s="66" t="s">
        <v>24</v>
      </c>
      <c r="C267" s="186" t="s">
        <v>227</v>
      </c>
      <c r="D267" s="66" t="s">
        <v>55</v>
      </c>
      <c r="E267" s="64">
        <f>'Memoria de calculo 2'!E243</f>
        <v>0</v>
      </c>
      <c r="F267" s="283">
        <v>17.190000000000001</v>
      </c>
      <c r="G267" s="67">
        <f t="shared" si="72"/>
        <v>22.4</v>
      </c>
      <c r="H267" s="90">
        <f t="shared" si="73"/>
        <v>0</v>
      </c>
    </row>
    <row r="268" spans="1:8" ht="38.25" hidden="1" x14ac:dyDescent="0.2">
      <c r="A268" s="177" t="s">
        <v>350</v>
      </c>
      <c r="B268" s="66" t="s">
        <v>27</v>
      </c>
      <c r="C268" s="186" t="s">
        <v>219</v>
      </c>
      <c r="D268" s="63" t="s">
        <v>36</v>
      </c>
      <c r="E268" s="64">
        <f>'Memoria de calculo 2'!E244</f>
        <v>0</v>
      </c>
      <c r="F268" s="284">
        <v>3.81</v>
      </c>
      <c r="G268" s="67">
        <f t="shared" si="72"/>
        <v>4.96</v>
      </c>
      <c r="H268" s="90">
        <f t="shared" si="73"/>
        <v>0</v>
      </c>
    </row>
    <row r="269" spans="1:8" ht="26.25" hidden="1" customHeight="1" x14ac:dyDescent="0.2">
      <c r="A269" s="177" t="s">
        <v>351</v>
      </c>
      <c r="B269" s="66" t="s">
        <v>26</v>
      </c>
      <c r="C269" s="186" t="s">
        <v>221</v>
      </c>
      <c r="D269" s="63" t="s">
        <v>36</v>
      </c>
      <c r="E269" s="64">
        <f>'Memoria de calculo 2'!E245</f>
        <v>0</v>
      </c>
      <c r="F269" s="283">
        <v>2.15</v>
      </c>
      <c r="G269" s="67">
        <f t="shared" si="72"/>
        <v>2.8</v>
      </c>
      <c r="H269" s="90">
        <f t="shared" si="73"/>
        <v>0</v>
      </c>
    </row>
    <row r="270" spans="1:8" ht="38.25" hidden="1" x14ac:dyDescent="0.2">
      <c r="A270" s="177" t="s">
        <v>352</v>
      </c>
      <c r="B270" s="66" t="s">
        <v>25</v>
      </c>
      <c r="C270" s="186" t="s">
        <v>220</v>
      </c>
      <c r="D270" s="63" t="s">
        <v>58</v>
      </c>
      <c r="E270" s="64">
        <f>'Memoria de calculo 2'!E246</f>
        <v>0</v>
      </c>
      <c r="F270" s="283">
        <v>0.64</v>
      </c>
      <c r="G270" s="67">
        <f t="shared" ref="G270" si="74">ROUND(F270+(F270*$H$10),2)</f>
        <v>0.83</v>
      </c>
      <c r="H270" s="90">
        <f t="shared" ref="H270" si="75">ROUND((E270*G270),2)</f>
        <v>0</v>
      </c>
    </row>
    <row r="271" spans="1:8" ht="38.25" hidden="1" x14ac:dyDescent="0.2">
      <c r="A271" s="177" t="s">
        <v>623</v>
      </c>
      <c r="B271" s="66" t="s">
        <v>25</v>
      </c>
      <c r="C271" s="186" t="s">
        <v>220</v>
      </c>
      <c r="D271" s="63" t="s">
        <v>58</v>
      </c>
      <c r="E271" s="64">
        <f>'Memoria de calculo 2'!E247</f>
        <v>0</v>
      </c>
      <c r="F271" s="283">
        <v>0.64</v>
      </c>
      <c r="G271" s="67">
        <f t="shared" si="72"/>
        <v>0.83</v>
      </c>
      <c r="H271" s="90">
        <f t="shared" si="73"/>
        <v>0</v>
      </c>
    </row>
    <row r="272" spans="1:8" ht="102" hidden="1" x14ac:dyDescent="0.2">
      <c r="A272" s="177" t="s">
        <v>624</v>
      </c>
      <c r="B272" s="66" t="s">
        <v>148</v>
      </c>
      <c r="C272" s="186" t="s">
        <v>228</v>
      </c>
      <c r="D272" s="63" t="s">
        <v>55</v>
      </c>
      <c r="E272" s="64">
        <f>'Memoria de calculo 2'!E248</f>
        <v>0</v>
      </c>
      <c r="F272" s="283">
        <v>842.01</v>
      </c>
      <c r="G272" s="67">
        <f t="shared" si="72"/>
        <v>1096.99</v>
      </c>
      <c r="H272" s="90">
        <f t="shared" si="73"/>
        <v>0</v>
      </c>
    </row>
    <row r="273" spans="1:8" hidden="1" x14ac:dyDescent="0.2">
      <c r="A273" s="91"/>
      <c r="B273" s="66"/>
      <c r="C273" s="351" t="s">
        <v>78</v>
      </c>
      <c r="D273" s="351"/>
      <c r="E273" s="351"/>
      <c r="F273" s="351"/>
      <c r="G273" s="351"/>
      <c r="H273" s="92">
        <f>SUM(H262:H272)</f>
        <v>0</v>
      </c>
    </row>
    <row r="274" spans="1:8" hidden="1" x14ac:dyDescent="0.2">
      <c r="A274" s="217" t="s">
        <v>353</v>
      </c>
      <c r="B274" s="61"/>
      <c r="C274" s="62" t="s">
        <v>60</v>
      </c>
      <c r="D274" s="63"/>
      <c r="E274" s="64"/>
      <c r="F274" s="64"/>
      <c r="G274" s="67"/>
      <c r="H274" s="90"/>
    </row>
    <row r="275" spans="1:8" ht="51" hidden="1" x14ac:dyDescent="0.2">
      <c r="A275" s="217" t="s">
        <v>354</v>
      </c>
      <c r="B275" s="66" t="s">
        <v>62</v>
      </c>
      <c r="C275" s="174" t="s">
        <v>222</v>
      </c>
      <c r="D275" s="63" t="s">
        <v>63</v>
      </c>
      <c r="E275" s="64">
        <f>'Memoria de calculo 2'!E250</f>
        <v>0</v>
      </c>
      <c r="F275" s="282">
        <v>35.32</v>
      </c>
      <c r="G275" s="67">
        <f t="shared" ref="G275" si="76">ROUND(F275+(F275*$H$10),2)</f>
        <v>46.02</v>
      </c>
      <c r="H275" s="90">
        <f t="shared" ref="H275" si="77">ROUND((E275*G275),2)</f>
        <v>0</v>
      </c>
    </row>
    <row r="276" spans="1:8" hidden="1" x14ac:dyDescent="0.2">
      <c r="A276" s="89"/>
      <c r="B276" s="66"/>
      <c r="C276" s="351" t="s">
        <v>78</v>
      </c>
      <c r="D276" s="351"/>
      <c r="E276" s="351"/>
      <c r="F276" s="351"/>
      <c r="G276" s="351"/>
      <c r="H276" s="92">
        <f>SUM(H275)</f>
        <v>0</v>
      </c>
    </row>
    <row r="277" spans="1:8" ht="13.5" hidden="1" thickBot="1" x14ac:dyDescent="0.25">
      <c r="A277" s="93"/>
      <c r="B277" s="94"/>
      <c r="C277" s="95"/>
      <c r="D277" s="96"/>
      <c r="E277" s="97"/>
      <c r="F277" s="98"/>
      <c r="G277" s="98">
        <f>ROUND(F277+(F277*$H$10),2)</f>
        <v>0</v>
      </c>
      <c r="H277" s="99">
        <f>ROUND((E277*G277),2)</f>
        <v>0</v>
      </c>
    </row>
    <row r="278" spans="1:8" ht="13.5" hidden="1" thickBot="1" x14ac:dyDescent="0.25">
      <c r="A278" s="213" t="s">
        <v>554</v>
      </c>
      <c r="B278" s="348" t="s">
        <v>538</v>
      </c>
      <c r="C278" s="349"/>
      <c r="D278" s="349"/>
      <c r="E278" s="349"/>
      <c r="F278" s="349"/>
      <c r="G278" s="349"/>
      <c r="H278" s="350"/>
    </row>
    <row r="279" spans="1:8" hidden="1" x14ac:dyDescent="0.2">
      <c r="A279" s="213" t="s">
        <v>593</v>
      </c>
      <c r="B279" s="187"/>
      <c r="C279" s="78" t="s">
        <v>20</v>
      </c>
      <c r="D279" s="188"/>
      <c r="E279" s="188"/>
      <c r="F279" s="188"/>
      <c r="G279" s="188"/>
      <c r="H279" s="189"/>
    </row>
    <row r="280" spans="1:8" ht="25.5" hidden="1" x14ac:dyDescent="0.2">
      <c r="A280" s="177" t="s">
        <v>556</v>
      </c>
      <c r="B280" s="61" t="s">
        <v>45</v>
      </c>
      <c r="C280" s="69" t="s">
        <v>54</v>
      </c>
      <c r="D280" s="66" t="s">
        <v>55</v>
      </c>
      <c r="E280" s="64">
        <f>'Memoria de calculo 2'!E253</f>
        <v>0</v>
      </c>
      <c r="F280" s="283">
        <v>3.48</v>
      </c>
      <c r="G280" s="67">
        <f>ROUND(F280+(F280*$H$10),2)</f>
        <v>4.53</v>
      </c>
      <c r="H280" s="90">
        <f>ROUND((E280*G280),2)</f>
        <v>0</v>
      </c>
    </row>
    <row r="281" spans="1:8" ht="51" hidden="1" x14ac:dyDescent="0.2">
      <c r="A281" s="177" t="s">
        <v>557</v>
      </c>
      <c r="B281" s="61" t="s">
        <v>47</v>
      </c>
      <c r="C281" s="186" t="s">
        <v>226</v>
      </c>
      <c r="D281" s="66" t="s">
        <v>57</v>
      </c>
      <c r="E281" s="64">
        <f>'Memoria de calculo 2'!E254</f>
        <v>0</v>
      </c>
      <c r="F281" s="283">
        <v>3.79</v>
      </c>
      <c r="G281" s="67">
        <f t="shared" ref="G281:G290" si="78">ROUND(F281+(F281*$H$10),2)</f>
        <v>4.9400000000000004</v>
      </c>
      <c r="H281" s="90">
        <f t="shared" ref="H281:H289" si="79">ROUND((E281*G281),2)</f>
        <v>0</v>
      </c>
    </row>
    <row r="282" spans="1:8" ht="12.75" hidden="1" customHeight="1" x14ac:dyDescent="0.2">
      <c r="A282" s="177" t="s">
        <v>558</v>
      </c>
      <c r="B282" s="66" t="s">
        <v>22</v>
      </c>
      <c r="C282" s="69" t="s">
        <v>23</v>
      </c>
      <c r="D282" s="63" t="s">
        <v>36</v>
      </c>
      <c r="E282" s="64">
        <f>'Memoria de calculo 2'!E255</f>
        <v>0</v>
      </c>
      <c r="F282" s="283">
        <v>0.99</v>
      </c>
      <c r="G282" s="67">
        <f t="shared" si="78"/>
        <v>1.29</v>
      </c>
      <c r="H282" s="90">
        <f t="shared" si="79"/>
        <v>0</v>
      </c>
    </row>
    <row r="283" spans="1:8" ht="12.75" hidden="1" customHeight="1" x14ac:dyDescent="0.2">
      <c r="A283" s="177" t="s">
        <v>559</v>
      </c>
      <c r="B283" s="66"/>
      <c r="C283" s="174" t="s">
        <v>595</v>
      </c>
      <c r="D283" s="63" t="s">
        <v>36</v>
      </c>
      <c r="E283" s="64">
        <f>'Memoria de calculo 2'!E256</f>
        <v>0</v>
      </c>
      <c r="F283" s="346" t="s">
        <v>629</v>
      </c>
      <c r="G283" s="399"/>
      <c r="H283" s="290"/>
    </row>
    <row r="284" spans="1:8" hidden="1" x14ac:dyDescent="0.2">
      <c r="A284" s="177" t="s">
        <v>560</v>
      </c>
      <c r="B284" s="66"/>
      <c r="C284" s="186" t="s">
        <v>596</v>
      </c>
      <c r="D284" s="66" t="s">
        <v>57</v>
      </c>
      <c r="E284" s="64">
        <f>'Memoria de calculo 2'!E257</f>
        <v>0</v>
      </c>
      <c r="F284" s="346" t="s">
        <v>629</v>
      </c>
      <c r="G284" s="347"/>
      <c r="H284" s="90"/>
    </row>
    <row r="285" spans="1:8" ht="76.5" hidden="1" x14ac:dyDescent="0.2">
      <c r="A285" s="177" t="s">
        <v>561</v>
      </c>
      <c r="B285" s="66" t="s">
        <v>24</v>
      </c>
      <c r="C285" s="186" t="s">
        <v>227</v>
      </c>
      <c r="D285" s="66" t="s">
        <v>55</v>
      </c>
      <c r="E285" s="64">
        <f>'Memoria de calculo 2'!E258</f>
        <v>0</v>
      </c>
      <c r="F285" s="283">
        <v>17.190000000000001</v>
      </c>
      <c r="G285" s="67">
        <f t="shared" si="78"/>
        <v>22.4</v>
      </c>
      <c r="H285" s="90">
        <f t="shared" si="79"/>
        <v>0</v>
      </c>
    </row>
    <row r="286" spans="1:8" ht="38.25" hidden="1" x14ac:dyDescent="0.2">
      <c r="A286" s="177" t="s">
        <v>562</v>
      </c>
      <c r="B286" s="66" t="s">
        <v>27</v>
      </c>
      <c r="C286" s="186" t="s">
        <v>219</v>
      </c>
      <c r="D286" s="63" t="s">
        <v>36</v>
      </c>
      <c r="E286" s="64">
        <f>'Memoria de calculo 2'!E259</f>
        <v>0</v>
      </c>
      <c r="F286" s="284">
        <v>3.81</v>
      </c>
      <c r="G286" s="67">
        <f t="shared" si="78"/>
        <v>4.96</v>
      </c>
      <c r="H286" s="90">
        <f t="shared" si="79"/>
        <v>0</v>
      </c>
    </row>
    <row r="287" spans="1:8" ht="51" hidden="1" x14ac:dyDescent="0.2">
      <c r="A287" s="177" t="s">
        <v>563</v>
      </c>
      <c r="B287" s="66" t="s">
        <v>26</v>
      </c>
      <c r="C287" s="186" t="s">
        <v>221</v>
      </c>
      <c r="D287" s="63" t="s">
        <v>36</v>
      </c>
      <c r="E287" s="64" t="e">
        <f>'Memoria de calculo 2'!E260</f>
        <v>#REF!</v>
      </c>
      <c r="F287" s="283">
        <v>2.15</v>
      </c>
      <c r="G287" s="67">
        <f t="shared" si="78"/>
        <v>2.8</v>
      </c>
      <c r="H287" s="90" t="e">
        <f t="shared" si="79"/>
        <v>#REF!</v>
      </c>
    </row>
    <row r="288" spans="1:8" ht="38.25" hidden="1" x14ac:dyDescent="0.2">
      <c r="A288" s="177" t="s">
        <v>564</v>
      </c>
      <c r="B288" s="66" t="s">
        <v>25</v>
      </c>
      <c r="C288" s="186" t="s">
        <v>220</v>
      </c>
      <c r="D288" s="63" t="s">
        <v>58</v>
      </c>
      <c r="E288" s="64">
        <f>'Memoria de calculo 2'!E261</f>
        <v>0</v>
      </c>
      <c r="F288" s="283">
        <v>0.64</v>
      </c>
      <c r="G288" s="67">
        <f t="shared" si="78"/>
        <v>0.83</v>
      </c>
      <c r="H288" s="90">
        <f t="shared" si="79"/>
        <v>0</v>
      </c>
    </row>
    <row r="289" spans="1:8" ht="38.25" hidden="1" x14ac:dyDescent="0.2">
      <c r="A289" s="177" t="s">
        <v>625</v>
      </c>
      <c r="B289" s="66" t="s">
        <v>25</v>
      </c>
      <c r="C289" s="186" t="s">
        <v>220</v>
      </c>
      <c r="D289" s="63" t="s">
        <v>58</v>
      </c>
      <c r="E289" s="64" t="e">
        <f>'Memoria de calculo 2'!E262</f>
        <v>#REF!</v>
      </c>
      <c r="F289" s="283">
        <v>0.64</v>
      </c>
      <c r="G289" s="67">
        <f t="shared" si="78"/>
        <v>0.83</v>
      </c>
      <c r="H289" s="90" t="e">
        <f t="shared" si="79"/>
        <v>#REF!</v>
      </c>
    </row>
    <row r="290" spans="1:8" ht="102" hidden="1" x14ac:dyDescent="0.2">
      <c r="A290" s="177" t="s">
        <v>626</v>
      </c>
      <c r="B290" s="66" t="s">
        <v>148</v>
      </c>
      <c r="C290" s="186" t="s">
        <v>228</v>
      </c>
      <c r="D290" s="63" t="s">
        <v>55</v>
      </c>
      <c r="E290" s="64" t="e">
        <f>'Memoria de calculo 2'!E263</f>
        <v>#REF!</v>
      </c>
      <c r="F290" s="283">
        <v>842.01</v>
      </c>
      <c r="G290" s="67">
        <f t="shared" si="78"/>
        <v>1096.99</v>
      </c>
      <c r="H290" s="90"/>
    </row>
    <row r="291" spans="1:8" hidden="1" x14ac:dyDescent="0.2">
      <c r="A291" s="91"/>
      <c r="B291" s="66"/>
      <c r="C291" s="351" t="s">
        <v>78</v>
      </c>
      <c r="D291" s="351"/>
      <c r="E291" s="351"/>
      <c r="F291" s="351"/>
      <c r="G291" s="351"/>
      <c r="H291" s="92"/>
    </row>
    <row r="292" spans="1:8" hidden="1" x14ac:dyDescent="0.2">
      <c r="A292" s="217" t="s">
        <v>578</v>
      </c>
      <c r="B292" s="61"/>
      <c r="C292" s="62" t="s">
        <v>60</v>
      </c>
      <c r="D292" s="63"/>
      <c r="E292" s="64"/>
      <c r="F292" s="64"/>
      <c r="G292" s="67"/>
      <c r="H292" s="92"/>
    </row>
    <row r="293" spans="1:8" ht="51" hidden="1" x14ac:dyDescent="0.2">
      <c r="A293" s="217" t="s">
        <v>565</v>
      </c>
      <c r="B293" s="66" t="s">
        <v>62</v>
      </c>
      <c r="C293" s="174" t="s">
        <v>222</v>
      </c>
      <c r="D293" s="63" t="s">
        <v>63</v>
      </c>
      <c r="E293" s="64">
        <f>'Memoria de calculo 2'!E265</f>
        <v>0</v>
      </c>
      <c r="F293" s="282">
        <v>35.32</v>
      </c>
      <c r="G293" s="67">
        <f t="shared" ref="G293" si="80">ROUND(F293+(F293*$H$10),2)</f>
        <v>46.02</v>
      </c>
      <c r="H293" s="90"/>
    </row>
    <row r="294" spans="1:8" ht="13.5" hidden="1" thickBot="1" x14ac:dyDescent="0.25">
      <c r="A294" s="89"/>
      <c r="B294" s="66"/>
      <c r="C294" s="351" t="s">
        <v>78</v>
      </c>
      <c r="D294" s="351"/>
      <c r="E294" s="351"/>
      <c r="F294" s="351"/>
      <c r="G294" s="351"/>
      <c r="H294" s="92">
        <f>H293</f>
        <v>0</v>
      </c>
    </row>
    <row r="295" spans="1:8" ht="13.5" hidden="1" thickBot="1" x14ac:dyDescent="0.25">
      <c r="A295" s="213" t="s">
        <v>566</v>
      </c>
      <c r="B295" s="348" t="s">
        <v>551</v>
      </c>
      <c r="C295" s="349"/>
      <c r="D295" s="349"/>
      <c r="E295" s="349"/>
      <c r="F295" s="349"/>
      <c r="G295" s="349"/>
      <c r="H295" s="350"/>
    </row>
    <row r="296" spans="1:8" hidden="1" x14ac:dyDescent="0.2">
      <c r="A296" s="213" t="s">
        <v>579</v>
      </c>
      <c r="B296" s="187"/>
      <c r="C296" s="78" t="s">
        <v>20</v>
      </c>
      <c r="D296" s="188"/>
      <c r="E296" s="188"/>
      <c r="F296" s="188"/>
      <c r="G296" s="188"/>
      <c r="H296" s="189"/>
    </row>
    <row r="297" spans="1:8" ht="25.5" hidden="1" x14ac:dyDescent="0.2">
      <c r="A297" s="177" t="s">
        <v>568</v>
      </c>
      <c r="B297" s="61" t="s">
        <v>45</v>
      </c>
      <c r="C297" s="69" t="s">
        <v>54</v>
      </c>
      <c r="D297" s="66" t="s">
        <v>55</v>
      </c>
      <c r="E297" s="64">
        <f>'Memoria de calculo 2'!E268</f>
        <v>0</v>
      </c>
      <c r="F297" s="283">
        <v>3.48</v>
      </c>
      <c r="G297" s="67">
        <f>ROUND(F297+(F297*$H$10),2)</f>
        <v>4.53</v>
      </c>
      <c r="H297" s="90">
        <f>ROUND((E297*G297),2)</f>
        <v>0</v>
      </c>
    </row>
    <row r="298" spans="1:8" ht="51" hidden="1" x14ac:dyDescent="0.2">
      <c r="A298" s="177" t="s">
        <v>569</v>
      </c>
      <c r="B298" s="61" t="s">
        <v>47</v>
      </c>
      <c r="C298" s="186" t="s">
        <v>226</v>
      </c>
      <c r="D298" s="66" t="s">
        <v>57</v>
      </c>
      <c r="E298" s="64">
        <f>'Memoria de calculo 2'!E269</f>
        <v>0</v>
      </c>
      <c r="F298" s="283">
        <v>3.79</v>
      </c>
      <c r="G298" s="67">
        <f t="shared" ref="G298:G307" si="81">ROUND(F298+(F298*$H$10),2)</f>
        <v>4.9400000000000004</v>
      </c>
      <c r="H298" s="90">
        <f t="shared" ref="H298:H306" si="82">ROUND((E298*G298),2)</f>
        <v>0</v>
      </c>
    </row>
    <row r="299" spans="1:8" ht="12.75" hidden="1" customHeight="1" x14ac:dyDescent="0.2">
      <c r="A299" s="177" t="s">
        <v>570</v>
      </c>
      <c r="B299" s="66" t="s">
        <v>22</v>
      </c>
      <c r="C299" s="69" t="s">
        <v>23</v>
      </c>
      <c r="D299" s="63" t="s">
        <v>36</v>
      </c>
      <c r="E299" s="64">
        <f>'Memoria de calculo 2'!E270</f>
        <v>0</v>
      </c>
      <c r="F299" s="283">
        <v>0.99</v>
      </c>
      <c r="G299" s="67">
        <f t="shared" si="81"/>
        <v>1.29</v>
      </c>
      <c r="H299" s="90">
        <f t="shared" si="82"/>
        <v>0</v>
      </c>
    </row>
    <row r="300" spans="1:8" ht="12.75" hidden="1" customHeight="1" x14ac:dyDescent="0.2">
      <c r="A300" s="177" t="s">
        <v>571</v>
      </c>
      <c r="B300" s="66"/>
      <c r="C300" s="174" t="s">
        <v>595</v>
      </c>
      <c r="D300" s="63" t="s">
        <v>36</v>
      </c>
      <c r="E300" s="64">
        <f>'Memoria de calculo 2'!E271</f>
        <v>0</v>
      </c>
      <c r="F300" s="346" t="s">
        <v>629</v>
      </c>
      <c r="G300" s="399"/>
      <c r="H300" s="290"/>
    </row>
    <row r="301" spans="1:8" hidden="1" x14ac:dyDescent="0.2">
      <c r="A301" s="177" t="s">
        <v>572</v>
      </c>
      <c r="B301" s="66"/>
      <c r="C301" s="186" t="s">
        <v>596</v>
      </c>
      <c r="D301" s="66" t="s">
        <v>57</v>
      </c>
      <c r="E301" s="64">
        <f>'Memoria de calculo 2'!E272</f>
        <v>0</v>
      </c>
      <c r="F301" s="346" t="s">
        <v>629</v>
      </c>
      <c r="G301" s="347"/>
      <c r="H301" s="90"/>
    </row>
    <row r="302" spans="1:8" ht="76.5" hidden="1" x14ac:dyDescent="0.2">
      <c r="A302" s="177" t="s">
        <v>573</v>
      </c>
      <c r="B302" s="66" t="s">
        <v>24</v>
      </c>
      <c r="C302" s="186" t="s">
        <v>227</v>
      </c>
      <c r="D302" s="66" t="s">
        <v>55</v>
      </c>
      <c r="E302" s="64">
        <f>'Memoria de calculo 2'!E273</f>
        <v>0</v>
      </c>
      <c r="F302" s="283">
        <v>17.190000000000001</v>
      </c>
      <c r="G302" s="67">
        <f t="shared" si="81"/>
        <v>22.4</v>
      </c>
      <c r="H302" s="90">
        <f t="shared" si="82"/>
        <v>0</v>
      </c>
    </row>
    <row r="303" spans="1:8" ht="38.25" hidden="1" x14ac:dyDescent="0.2">
      <c r="A303" s="177" t="s">
        <v>574</v>
      </c>
      <c r="B303" s="66" t="s">
        <v>27</v>
      </c>
      <c r="C303" s="186" t="s">
        <v>219</v>
      </c>
      <c r="D303" s="63" t="s">
        <v>36</v>
      </c>
      <c r="E303" s="64">
        <f>'Memoria de calculo 2'!E274</f>
        <v>0</v>
      </c>
      <c r="F303" s="284">
        <v>3.81</v>
      </c>
      <c r="G303" s="67">
        <f t="shared" si="81"/>
        <v>4.96</v>
      </c>
      <c r="H303" s="90">
        <f t="shared" si="82"/>
        <v>0</v>
      </c>
    </row>
    <row r="304" spans="1:8" ht="51" hidden="1" x14ac:dyDescent="0.2">
      <c r="A304" s="177" t="s">
        <v>575</v>
      </c>
      <c r="B304" s="66" t="s">
        <v>26</v>
      </c>
      <c r="C304" s="186" t="s">
        <v>221</v>
      </c>
      <c r="D304" s="63" t="s">
        <v>36</v>
      </c>
      <c r="E304" s="64">
        <f>'Memoria de calculo 2'!E275</f>
        <v>0</v>
      </c>
      <c r="F304" s="283">
        <v>2.15</v>
      </c>
      <c r="G304" s="67">
        <f t="shared" si="81"/>
        <v>2.8</v>
      </c>
      <c r="H304" s="90">
        <f t="shared" si="82"/>
        <v>0</v>
      </c>
    </row>
    <row r="305" spans="1:8" ht="38.25" hidden="1" x14ac:dyDescent="0.2">
      <c r="A305" s="177" t="s">
        <v>576</v>
      </c>
      <c r="B305" s="66" t="s">
        <v>25</v>
      </c>
      <c r="C305" s="186" t="s">
        <v>220</v>
      </c>
      <c r="D305" s="63" t="s">
        <v>58</v>
      </c>
      <c r="E305" s="64">
        <f>'Memoria de calculo 2'!E276</f>
        <v>0</v>
      </c>
      <c r="F305" s="283">
        <v>0.64</v>
      </c>
      <c r="G305" s="67">
        <f t="shared" si="81"/>
        <v>0.83</v>
      </c>
      <c r="H305" s="90">
        <f t="shared" si="82"/>
        <v>0</v>
      </c>
    </row>
    <row r="306" spans="1:8" ht="38.25" hidden="1" x14ac:dyDescent="0.2">
      <c r="A306" s="177" t="s">
        <v>627</v>
      </c>
      <c r="B306" s="66" t="s">
        <v>25</v>
      </c>
      <c r="C306" s="186" t="s">
        <v>220</v>
      </c>
      <c r="D306" s="63" t="s">
        <v>58</v>
      </c>
      <c r="E306" s="64">
        <f>'Memoria de calculo 2'!E277</f>
        <v>0</v>
      </c>
      <c r="F306" s="283">
        <v>0.64</v>
      </c>
      <c r="G306" s="67">
        <f t="shared" si="81"/>
        <v>0.83</v>
      </c>
      <c r="H306" s="90">
        <f t="shared" si="82"/>
        <v>0</v>
      </c>
    </row>
    <row r="307" spans="1:8" ht="102" hidden="1" x14ac:dyDescent="0.2">
      <c r="A307" s="177" t="s">
        <v>628</v>
      </c>
      <c r="B307" s="66" t="s">
        <v>148</v>
      </c>
      <c r="C307" s="186" t="s">
        <v>228</v>
      </c>
      <c r="D307" s="63" t="s">
        <v>55</v>
      </c>
      <c r="E307" s="64">
        <f>'Memoria de calculo 2'!E278</f>
        <v>0</v>
      </c>
      <c r="F307" s="283">
        <v>842.01</v>
      </c>
      <c r="G307" s="67">
        <f t="shared" si="81"/>
        <v>1096.99</v>
      </c>
      <c r="H307" s="90"/>
    </row>
    <row r="308" spans="1:8" hidden="1" x14ac:dyDescent="0.2">
      <c r="A308" s="91"/>
      <c r="B308" s="66"/>
      <c r="C308" s="351" t="s">
        <v>78</v>
      </c>
      <c r="D308" s="351"/>
      <c r="E308" s="351"/>
      <c r="F308" s="351"/>
      <c r="G308" s="351"/>
      <c r="H308" s="92"/>
    </row>
    <row r="309" spans="1:8" hidden="1" x14ac:dyDescent="0.2">
      <c r="A309" s="217" t="s">
        <v>577</v>
      </c>
      <c r="B309" s="61"/>
      <c r="C309" s="62" t="s">
        <v>60</v>
      </c>
      <c r="D309" s="63"/>
      <c r="E309" s="64"/>
      <c r="F309" s="64"/>
      <c r="G309" s="67"/>
      <c r="H309" s="92"/>
    </row>
    <row r="310" spans="1:8" ht="51" hidden="1" x14ac:dyDescent="0.2">
      <c r="A310" s="217" t="s">
        <v>580</v>
      </c>
      <c r="B310" s="66" t="s">
        <v>62</v>
      </c>
      <c r="C310" s="174" t="s">
        <v>222</v>
      </c>
      <c r="D310" s="63" t="s">
        <v>63</v>
      </c>
      <c r="E310" s="64">
        <f>'Memoria de calculo 2'!E280</f>
        <v>0</v>
      </c>
      <c r="F310" s="282">
        <v>35.32</v>
      </c>
      <c r="G310" s="67">
        <f t="shared" ref="G310" si="83">ROUND(F310+(F310*$H$10),2)</f>
        <v>46.02</v>
      </c>
      <c r="H310" s="90"/>
    </row>
    <row r="311" spans="1:8" ht="25.5" hidden="1" x14ac:dyDescent="0.2">
      <c r="A311" s="292"/>
      <c r="B311" s="293" t="s">
        <v>636</v>
      </c>
      <c r="C311" s="294" t="s">
        <v>637</v>
      </c>
      <c r="D311" s="63" t="s">
        <v>36</v>
      </c>
      <c r="E311" s="295">
        <f>'Memoria de calculo 1'!F24</f>
        <v>100.02000000000001</v>
      </c>
      <c r="F311" s="296">
        <v>58.46</v>
      </c>
      <c r="G311" s="67">
        <f>ROUND(F311+(F311*$H$10),2)</f>
        <v>76.16</v>
      </c>
      <c r="H311" s="90"/>
    </row>
    <row r="312" spans="1:8" hidden="1" x14ac:dyDescent="0.2">
      <c r="A312" s="89"/>
      <c r="B312" s="66"/>
      <c r="C312" s="351" t="s">
        <v>78</v>
      </c>
      <c r="D312" s="351"/>
      <c r="E312" s="351"/>
      <c r="F312" s="351"/>
      <c r="G312" s="351"/>
      <c r="H312" s="92"/>
    </row>
    <row r="313" spans="1:8" x14ac:dyDescent="0.2">
      <c r="A313" s="363" t="s">
        <v>31</v>
      </c>
      <c r="B313" s="363"/>
      <c r="C313" s="363"/>
      <c r="D313" s="363"/>
      <c r="E313" s="363"/>
      <c r="F313" s="363"/>
      <c r="G313" s="363"/>
      <c r="H313" s="76">
        <f>H19+H33+H37+H51+H55+H69+H89+H86+H72</f>
        <v>307089.98089999997</v>
      </c>
    </row>
    <row r="314" spans="1:8" x14ac:dyDescent="0.2">
      <c r="A314" s="6"/>
      <c r="B314" s="6"/>
      <c r="C314" s="6"/>
      <c r="D314" s="6"/>
      <c r="E314" s="6"/>
      <c r="F314" s="6"/>
      <c r="G314" s="6"/>
      <c r="H314" s="7"/>
    </row>
    <row r="315" spans="1:8" x14ac:dyDescent="0.2">
      <c r="A315" s="8"/>
      <c r="B315" s="8"/>
      <c r="C315" s="8"/>
      <c r="D315" s="8"/>
      <c r="E315" s="8"/>
      <c r="F315" s="8"/>
      <c r="G315" s="8"/>
      <c r="H315" s="8"/>
    </row>
    <row r="316" spans="1:8" x14ac:dyDescent="0.2">
      <c r="A316" s="8"/>
      <c r="B316" s="357"/>
      <c r="C316" s="357"/>
      <c r="D316" s="8"/>
      <c r="E316" s="357"/>
      <c r="F316" s="357"/>
      <c r="G316" s="12"/>
      <c r="H316" s="8"/>
    </row>
    <row r="317" spans="1:8" x14ac:dyDescent="0.2">
      <c r="A317" s="9"/>
      <c r="B317" s="362" t="s">
        <v>695</v>
      </c>
      <c r="C317" s="362"/>
      <c r="D317" s="9"/>
      <c r="E317" s="355" t="s">
        <v>697</v>
      </c>
      <c r="F317" s="355"/>
      <c r="G317" s="11"/>
      <c r="H317" s="9"/>
    </row>
    <row r="318" spans="1:8" x14ac:dyDescent="0.2">
      <c r="B318" s="376" t="s">
        <v>696</v>
      </c>
      <c r="C318" s="376"/>
    </row>
    <row r="321" spans="1:8" x14ac:dyDescent="0.2">
      <c r="A321" s="8"/>
      <c r="B321" s="357"/>
      <c r="C321" s="357"/>
      <c r="D321" s="8"/>
      <c r="E321" s="354"/>
      <c r="F321" s="354"/>
      <c r="G321" s="12"/>
      <c r="H321" s="8"/>
    </row>
    <row r="322" spans="1:8" x14ac:dyDescent="0.2">
      <c r="A322" s="9"/>
      <c r="B322" s="355" t="s">
        <v>145</v>
      </c>
      <c r="C322" s="355"/>
      <c r="D322" s="9"/>
      <c r="E322" s="356"/>
      <c r="F322" s="356"/>
      <c r="G322" s="11"/>
      <c r="H322" s="9"/>
    </row>
    <row r="323" spans="1:8" x14ac:dyDescent="0.2">
      <c r="B323" s="375" t="s">
        <v>146</v>
      </c>
      <c r="C323" s="375"/>
    </row>
    <row r="324" spans="1:8" x14ac:dyDescent="0.2">
      <c r="B324" s="123"/>
      <c r="C324" s="123"/>
    </row>
  </sheetData>
  <mergeCells count="112">
    <mergeCell ref="C69:G69"/>
    <mergeCell ref="C89:G89"/>
    <mergeCell ref="F265:G265"/>
    <mergeCell ref="F266:G266"/>
    <mergeCell ref="F283:G283"/>
    <mergeCell ref="F284:G284"/>
    <mergeCell ref="F300:G300"/>
    <mergeCell ref="F215:G215"/>
    <mergeCell ref="F231:G231"/>
    <mergeCell ref="F232:G232"/>
    <mergeCell ref="F248:G248"/>
    <mergeCell ref="F249:G249"/>
    <mergeCell ref="C242:G242"/>
    <mergeCell ref="B243:H243"/>
    <mergeCell ref="C256:G256"/>
    <mergeCell ref="B295:H295"/>
    <mergeCell ref="B226:H226"/>
    <mergeCell ref="C239:G239"/>
    <mergeCell ref="B278:H278"/>
    <mergeCell ref="C291:G291"/>
    <mergeCell ref="C294:G294"/>
    <mergeCell ref="B38:H38"/>
    <mergeCell ref="B56:H56"/>
    <mergeCell ref="F180:G180"/>
    <mergeCell ref="F181:G181"/>
    <mergeCell ref="F197:G197"/>
    <mergeCell ref="F198:G198"/>
    <mergeCell ref="F214:G214"/>
    <mergeCell ref="F25:G25"/>
    <mergeCell ref="F26:G26"/>
    <mergeCell ref="F43:G43"/>
    <mergeCell ref="F44:G44"/>
    <mergeCell ref="F61:G61"/>
    <mergeCell ref="F62:G62"/>
    <mergeCell ref="F95:G95"/>
    <mergeCell ref="F96:G96"/>
    <mergeCell ref="F112:G112"/>
    <mergeCell ref="F113:G113"/>
    <mergeCell ref="F129:G129"/>
    <mergeCell ref="F130:G130"/>
    <mergeCell ref="F146:G146"/>
    <mergeCell ref="F78:G78"/>
    <mergeCell ref="F79:G79"/>
    <mergeCell ref="B73:H73"/>
    <mergeCell ref="C51:G51"/>
    <mergeCell ref="C19:G19"/>
    <mergeCell ref="C33:G33"/>
    <mergeCell ref="B323:C323"/>
    <mergeCell ref="B318:C318"/>
    <mergeCell ref="A2:H2"/>
    <mergeCell ref="F9:F10"/>
    <mergeCell ref="E9:E10"/>
    <mergeCell ref="F7:H7"/>
    <mergeCell ref="A6:E6"/>
    <mergeCell ref="A7:E7"/>
    <mergeCell ref="A8:D8"/>
    <mergeCell ref="A9:D9"/>
    <mergeCell ref="A11:H11"/>
    <mergeCell ref="C140:G140"/>
    <mergeCell ref="C72:G72"/>
    <mergeCell ref="B55:G55"/>
    <mergeCell ref="B141:H141"/>
    <mergeCell ref="C86:G86"/>
    <mergeCell ref="A10:C10"/>
    <mergeCell ref="F147:G147"/>
    <mergeCell ref="F163:G163"/>
    <mergeCell ref="F164:G164"/>
    <mergeCell ref="C37:G37"/>
    <mergeCell ref="B20:H20"/>
    <mergeCell ref="A1:H1"/>
    <mergeCell ref="E321:F321"/>
    <mergeCell ref="B322:C322"/>
    <mergeCell ref="E322:F322"/>
    <mergeCell ref="B321:C321"/>
    <mergeCell ref="B90:H90"/>
    <mergeCell ref="C106:G106"/>
    <mergeCell ref="C137:G137"/>
    <mergeCell ref="B317:C317"/>
    <mergeCell ref="E317:F317"/>
    <mergeCell ref="E316:F316"/>
    <mergeCell ref="B316:C316"/>
    <mergeCell ref="A313:G313"/>
    <mergeCell ref="C103:G103"/>
    <mergeCell ref="A3:H3"/>
    <mergeCell ref="C120:G120"/>
    <mergeCell ref="C157:G157"/>
    <mergeCell ref="B158:H158"/>
    <mergeCell ref="C171:G171"/>
    <mergeCell ref="E8:H8"/>
    <mergeCell ref="A4:H4"/>
    <mergeCell ref="F6:H6"/>
    <mergeCell ref="C308:G308"/>
    <mergeCell ref="C312:G312"/>
    <mergeCell ref="F301:G301"/>
    <mergeCell ref="B124:H124"/>
    <mergeCell ref="B107:H107"/>
    <mergeCell ref="C123:G123"/>
    <mergeCell ref="C154:G154"/>
    <mergeCell ref="B260:H260"/>
    <mergeCell ref="C273:G273"/>
    <mergeCell ref="C276:G276"/>
    <mergeCell ref="C174:G174"/>
    <mergeCell ref="B175:H175"/>
    <mergeCell ref="C188:G188"/>
    <mergeCell ref="C191:G191"/>
    <mergeCell ref="B209:H209"/>
    <mergeCell ref="B192:H192"/>
    <mergeCell ref="C205:G205"/>
    <mergeCell ref="C208:G208"/>
    <mergeCell ref="C222:G222"/>
    <mergeCell ref="C225:G225"/>
    <mergeCell ref="C259:G259"/>
  </mergeCells>
  <phoneticPr fontId="2" type="noConversion"/>
  <printOptions horizontalCentered="1"/>
  <pageMargins left="0.78740157480314965" right="0.19685039370078741" top="0.39370078740157483" bottom="0.39370078740157483" header="0" footer="0"/>
  <pageSetup paperSize="9" scale="74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4"/>
  <sheetViews>
    <sheetView zoomScale="130" zoomScaleNormal="130" workbookViewId="0">
      <selection activeCell="I6" sqref="I6:K6"/>
    </sheetView>
  </sheetViews>
  <sheetFormatPr defaultRowHeight="12.75" x14ac:dyDescent="0.2"/>
  <cols>
    <col min="1" max="1" width="12.85546875" customWidth="1"/>
    <col min="2" max="2" width="24.85546875" customWidth="1"/>
    <col min="3" max="3" width="23.140625" customWidth="1"/>
    <col min="4" max="4" width="8.7109375" customWidth="1"/>
    <col min="5" max="5" width="8.42578125" customWidth="1"/>
    <col min="6" max="6" width="10.42578125" customWidth="1"/>
    <col min="7" max="8" width="9.140625" hidden="1" customWidth="1"/>
    <col min="9" max="11" width="9.140625" customWidth="1"/>
  </cols>
  <sheetData>
    <row r="1" spans="1:10" ht="94.5" customHeight="1" x14ac:dyDescent="0.2">
      <c r="A1" s="412" t="s">
        <v>758</v>
      </c>
      <c r="B1" s="413"/>
      <c r="C1" s="413"/>
      <c r="D1" s="413"/>
      <c r="E1" s="413"/>
      <c r="F1" s="414"/>
      <c r="G1" s="298"/>
      <c r="H1" s="298"/>
      <c r="I1" s="299"/>
    </row>
    <row r="2" spans="1:10" ht="12" customHeight="1" x14ac:dyDescent="0.2">
      <c r="A2" s="415" t="s">
        <v>152</v>
      </c>
      <c r="B2" s="416"/>
      <c r="C2" s="416"/>
      <c r="D2" s="416"/>
      <c r="E2" s="416"/>
      <c r="F2" s="417"/>
      <c r="G2" s="298"/>
      <c r="H2" s="298"/>
      <c r="I2" s="299"/>
    </row>
    <row r="3" spans="1:10" x14ac:dyDescent="0.2">
      <c r="A3" s="258"/>
      <c r="B3" s="259"/>
      <c r="C3" s="259"/>
      <c r="D3" s="259"/>
      <c r="E3" s="259"/>
      <c r="F3" s="330"/>
      <c r="G3" s="300"/>
      <c r="H3" s="300"/>
      <c r="I3" s="299"/>
      <c r="J3" s="212"/>
    </row>
    <row r="4" spans="1:10" ht="12" customHeight="1" x14ac:dyDescent="0.2">
      <c r="A4" s="260" t="s">
        <v>153</v>
      </c>
      <c r="B4" s="256"/>
      <c r="C4" s="257"/>
      <c r="D4" s="257"/>
      <c r="E4" s="257"/>
      <c r="F4" s="331"/>
      <c r="G4" s="301"/>
      <c r="H4" s="301"/>
      <c r="I4" s="299"/>
    </row>
    <row r="5" spans="1:10" ht="12" customHeight="1" x14ac:dyDescent="0.2">
      <c r="A5" s="260" t="s">
        <v>750</v>
      </c>
      <c r="B5" s="256"/>
      <c r="C5" s="257"/>
      <c r="D5" s="257"/>
      <c r="E5" s="257"/>
      <c r="F5" s="332"/>
      <c r="G5" s="301"/>
      <c r="H5" s="301"/>
      <c r="I5" s="299"/>
    </row>
    <row r="6" spans="1:10" ht="39.75" customHeight="1" x14ac:dyDescent="0.2">
      <c r="A6" s="418" t="s">
        <v>706</v>
      </c>
      <c r="B6" s="419"/>
      <c r="C6" s="419"/>
      <c r="D6" s="419"/>
      <c r="E6" s="419"/>
      <c r="F6" s="420"/>
      <c r="G6" s="309"/>
      <c r="H6" s="301"/>
      <c r="I6" s="299"/>
    </row>
    <row r="7" spans="1:10" ht="16.5" customHeight="1" x14ac:dyDescent="0.2">
      <c r="A7" s="421" t="s">
        <v>638</v>
      </c>
      <c r="B7" s="422"/>
      <c r="C7" s="261"/>
      <c r="D7" s="261"/>
      <c r="E7" s="261"/>
      <c r="F7" s="333"/>
      <c r="G7" s="329"/>
      <c r="H7" s="301"/>
      <c r="I7" s="299"/>
    </row>
    <row r="8" spans="1:10" ht="23.25" customHeight="1" x14ac:dyDescent="0.2">
      <c r="A8" s="430" t="s">
        <v>232</v>
      </c>
      <c r="B8" s="431"/>
      <c r="C8" s="431"/>
      <c r="D8" s="431"/>
      <c r="E8" s="431"/>
      <c r="F8" s="432"/>
      <c r="G8" s="301"/>
      <c r="H8" s="301"/>
      <c r="I8" s="299"/>
    </row>
    <row r="9" spans="1:10" ht="48.75" customHeight="1" x14ac:dyDescent="0.2">
      <c r="A9" s="249" t="s">
        <v>235</v>
      </c>
      <c r="B9" s="249" t="s">
        <v>1</v>
      </c>
      <c r="C9" s="249" t="s">
        <v>164</v>
      </c>
      <c r="D9" s="430" t="s">
        <v>534</v>
      </c>
      <c r="E9" s="432"/>
      <c r="F9" s="306" t="s">
        <v>140</v>
      </c>
      <c r="G9" s="324"/>
      <c r="H9" s="324"/>
      <c r="I9" s="299"/>
    </row>
    <row r="10" spans="1:10" ht="28.5" customHeight="1" x14ac:dyDescent="0.2">
      <c r="A10" s="433" t="s">
        <v>710</v>
      </c>
      <c r="B10" s="251" t="s">
        <v>234</v>
      </c>
      <c r="C10" s="306" t="s">
        <v>671</v>
      </c>
      <c r="D10" s="251"/>
      <c r="E10" s="252">
        <v>6.2</v>
      </c>
      <c r="F10" s="253">
        <f>G10*H10</f>
        <v>595.75800000000004</v>
      </c>
      <c r="G10" s="326">
        <f>E10</f>
        <v>6.2</v>
      </c>
      <c r="H10" s="303">
        <f>96.09</f>
        <v>96.09</v>
      </c>
      <c r="I10" s="299"/>
    </row>
    <row r="11" spans="1:10" ht="23.25" customHeight="1" x14ac:dyDescent="0.2">
      <c r="A11" s="434"/>
      <c r="B11" s="251" t="s">
        <v>233</v>
      </c>
      <c r="C11" s="306" t="s">
        <v>672</v>
      </c>
      <c r="D11" s="306"/>
      <c r="E11" s="252" t="s">
        <v>217</v>
      </c>
      <c r="F11" s="253">
        <f>H11</f>
        <v>124.29999999999998</v>
      </c>
      <c r="G11" s="303"/>
      <c r="H11" s="303">
        <f>89.07 + 35.23</f>
        <v>124.29999999999998</v>
      </c>
      <c r="I11" s="299"/>
    </row>
    <row r="12" spans="1:10" ht="38.25" customHeight="1" x14ac:dyDescent="0.2">
      <c r="A12" s="434"/>
      <c r="B12" s="251" t="s">
        <v>366</v>
      </c>
      <c r="C12" s="251" t="s">
        <v>673</v>
      </c>
      <c r="D12" s="251"/>
      <c r="E12" s="252" t="s">
        <v>238</v>
      </c>
      <c r="F12" s="253">
        <f>H12</f>
        <v>217.34</v>
      </c>
      <c r="G12" s="303"/>
      <c r="H12" s="303">
        <f>4.13+10.13+96.09+96.09+2.56+7.33+1.01</f>
        <v>217.34</v>
      </c>
      <c r="I12" s="299"/>
    </row>
    <row r="13" spans="1:10" ht="38.25" hidden="1" customHeight="1" x14ac:dyDescent="0.2">
      <c r="A13" s="305"/>
      <c r="B13" s="251" t="s">
        <v>365</v>
      </c>
      <c r="C13" s="251">
        <v>102.32</v>
      </c>
      <c r="D13" s="251"/>
      <c r="E13" s="252">
        <v>1.5</v>
      </c>
      <c r="F13" s="253">
        <f>E13*C13</f>
        <v>153.47999999999999</v>
      </c>
      <c r="G13" s="303"/>
      <c r="H13" s="303"/>
      <c r="I13" s="299"/>
    </row>
    <row r="14" spans="1:10" ht="33.75" customHeight="1" x14ac:dyDescent="0.2">
      <c r="A14" s="410" t="s">
        <v>711</v>
      </c>
      <c r="B14" s="251" t="s">
        <v>549</v>
      </c>
      <c r="C14" s="251">
        <v>35.01</v>
      </c>
      <c r="D14" s="251" t="s">
        <v>674</v>
      </c>
      <c r="E14" s="252">
        <v>10.06</v>
      </c>
      <c r="F14" s="253">
        <f>H14*G14</f>
        <v>352.20060000000001</v>
      </c>
      <c r="G14" s="326">
        <f>E14</f>
        <v>10.06</v>
      </c>
      <c r="H14" s="303">
        <f>C14</f>
        <v>35.01</v>
      </c>
      <c r="I14" s="299"/>
    </row>
    <row r="15" spans="1:10" ht="33.75" customHeight="1" x14ac:dyDescent="0.2">
      <c r="A15" s="410"/>
      <c r="B15" s="251" t="s">
        <v>550</v>
      </c>
      <c r="C15" s="251" t="s">
        <v>676</v>
      </c>
      <c r="D15" s="251" t="s">
        <v>675</v>
      </c>
      <c r="E15" s="252">
        <v>6.18</v>
      </c>
      <c r="F15" s="253">
        <f t="shared" ref="F15:F16" si="0">H15*G15</f>
        <v>200.2938</v>
      </c>
      <c r="G15" s="326">
        <f t="shared" ref="G15:G16" si="1">E15</f>
        <v>6.18</v>
      </c>
      <c r="H15" s="303">
        <f>(30.8 +34.02)/2</f>
        <v>32.410000000000004</v>
      </c>
      <c r="I15" s="299"/>
    </row>
    <row r="16" spans="1:10" ht="54.75" customHeight="1" x14ac:dyDescent="0.2">
      <c r="A16" s="410"/>
      <c r="B16" s="251" t="s">
        <v>640</v>
      </c>
      <c r="C16" s="251" t="s">
        <v>719</v>
      </c>
      <c r="D16" s="251"/>
      <c r="E16" s="252">
        <v>5.2</v>
      </c>
      <c r="F16" s="253">
        <f t="shared" si="0"/>
        <v>745.99200000000008</v>
      </c>
      <c r="G16" s="326">
        <f t="shared" si="1"/>
        <v>5.2</v>
      </c>
      <c r="H16" s="303">
        <f>ROUND(((71.91+26.53+19.04+25.76)+ (71.58+27.17+19.38+25.54))/2,2)</f>
        <v>143.46</v>
      </c>
      <c r="I16" s="299"/>
    </row>
    <row r="17" spans="1:10" ht="33.75" customHeight="1" x14ac:dyDescent="0.2">
      <c r="A17" s="410"/>
      <c r="B17" s="251" t="s">
        <v>641</v>
      </c>
      <c r="C17" s="251" t="s">
        <v>677</v>
      </c>
      <c r="D17" s="251" t="s">
        <v>743</v>
      </c>
      <c r="E17" s="252">
        <f>G17</f>
        <v>4.9400000000000004</v>
      </c>
      <c r="F17" s="253">
        <f t="shared" ref="F17" si="2">H17*G17</f>
        <v>173.29519999999999</v>
      </c>
      <c r="G17" s="303">
        <f>ROUND((5.2+4.67)/2,2)</f>
        <v>4.9400000000000004</v>
      </c>
      <c r="H17" s="303">
        <f>(33.9+36.26)/2</f>
        <v>35.08</v>
      </c>
      <c r="I17" s="299"/>
    </row>
    <row r="18" spans="1:10" ht="22.5" x14ac:dyDescent="0.2">
      <c r="A18" s="410"/>
      <c r="B18" s="251" t="s">
        <v>233</v>
      </c>
      <c r="C18" s="251" t="s">
        <v>217</v>
      </c>
      <c r="D18" s="251" t="s">
        <v>217</v>
      </c>
      <c r="E18" s="252" t="s">
        <v>217</v>
      </c>
      <c r="F18" s="253">
        <f>H8</f>
        <v>0</v>
      </c>
      <c r="G18" s="324"/>
      <c r="H18" s="324"/>
      <c r="I18" s="302"/>
    </row>
    <row r="19" spans="1:10" ht="56.25" x14ac:dyDescent="0.2">
      <c r="A19" s="410"/>
      <c r="B19" s="251" t="s">
        <v>237</v>
      </c>
      <c r="C19" s="251" t="s">
        <v>678</v>
      </c>
      <c r="D19" s="251"/>
      <c r="E19" s="252" t="s">
        <v>238</v>
      </c>
      <c r="F19" s="253">
        <f>H19</f>
        <v>486.47999999999996</v>
      </c>
      <c r="G19" s="303"/>
      <c r="H19" s="303">
        <f>35.87+35.01+30.8+34.02+71.91+71.58+19.47+25.54+19.04+19.38+26.53+27.17+33.9+36.26</f>
        <v>486.47999999999996</v>
      </c>
      <c r="I19" s="299"/>
    </row>
    <row r="20" spans="1:10" hidden="1" x14ac:dyDescent="0.2">
      <c r="A20" s="306"/>
      <c r="B20" s="251" t="s">
        <v>365</v>
      </c>
      <c r="C20" s="251">
        <v>70.2</v>
      </c>
      <c r="D20" s="251"/>
      <c r="E20" s="252">
        <v>1.5</v>
      </c>
      <c r="F20" s="253">
        <f>C20*E20</f>
        <v>105.30000000000001</v>
      </c>
      <c r="G20" s="303"/>
      <c r="H20" s="303"/>
      <c r="I20" s="299"/>
    </row>
    <row r="21" spans="1:10" ht="33.75" customHeight="1" x14ac:dyDescent="0.2">
      <c r="A21" s="410" t="s">
        <v>712</v>
      </c>
      <c r="B21" s="251" t="s">
        <v>234</v>
      </c>
      <c r="C21" s="251" t="s">
        <v>679</v>
      </c>
      <c r="D21" s="251"/>
      <c r="E21" s="252">
        <v>6.2</v>
      </c>
      <c r="F21" s="253">
        <f>G21*H21</f>
        <v>420.54599999999999</v>
      </c>
      <c r="G21" s="321">
        <v>6.2</v>
      </c>
      <c r="H21" s="303">
        <f>ROUND((68.06+67.59)/2,2)</f>
        <v>67.83</v>
      </c>
      <c r="I21" s="299"/>
    </row>
    <row r="22" spans="1:10" ht="22.5" x14ac:dyDescent="0.2">
      <c r="A22" s="410"/>
      <c r="B22" s="251" t="s">
        <v>233</v>
      </c>
      <c r="C22" s="252" t="s">
        <v>217</v>
      </c>
      <c r="D22" s="252"/>
      <c r="E22" s="252" t="s">
        <v>217</v>
      </c>
      <c r="F22" s="252" t="s">
        <v>217</v>
      </c>
      <c r="G22" s="324"/>
      <c r="H22" s="324"/>
      <c r="I22" s="299"/>
    </row>
    <row r="23" spans="1:10" ht="33.75" x14ac:dyDescent="0.2">
      <c r="A23" s="410"/>
      <c r="B23" s="251" t="s">
        <v>366</v>
      </c>
      <c r="C23" s="251" t="s">
        <v>680</v>
      </c>
      <c r="D23" s="251"/>
      <c r="E23" s="252" t="s">
        <v>238</v>
      </c>
      <c r="F23" s="253">
        <f>H23</f>
        <v>135.65</v>
      </c>
      <c r="G23" s="324"/>
      <c r="H23" s="303">
        <f>68.06+67.59</f>
        <v>135.65</v>
      </c>
      <c r="I23" s="299"/>
    </row>
    <row r="24" spans="1:10" ht="26.25" hidden="1" customHeight="1" x14ac:dyDescent="0.2">
      <c r="A24" s="306"/>
      <c r="B24" s="251" t="s">
        <v>365</v>
      </c>
      <c r="C24" s="251">
        <v>66.680000000000007</v>
      </c>
      <c r="D24" s="251"/>
      <c r="E24" s="252">
        <v>1.5</v>
      </c>
      <c r="F24" s="253">
        <f>C24*E24</f>
        <v>100.02000000000001</v>
      </c>
      <c r="G24" s="324"/>
      <c r="H24" s="303"/>
      <c r="I24" s="299"/>
    </row>
    <row r="25" spans="1:10" ht="33.75" customHeight="1" x14ac:dyDescent="0.2">
      <c r="A25" s="410" t="s">
        <v>713</v>
      </c>
      <c r="B25" s="251" t="s">
        <v>549</v>
      </c>
      <c r="C25" s="251" t="s">
        <v>682</v>
      </c>
      <c r="D25" s="251" t="s">
        <v>681</v>
      </c>
      <c r="E25" s="252">
        <f>ROUND(G25,2)</f>
        <v>7.39</v>
      </c>
      <c r="F25" s="253">
        <f>G25*H25</f>
        <v>723.03760000000011</v>
      </c>
      <c r="G25" s="303">
        <f>(5.32+9.46)/2</f>
        <v>7.3900000000000006</v>
      </c>
      <c r="H25" s="303">
        <f>(97.55+98.13)/2</f>
        <v>97.84</v>
      </c>
      <c r="I25" s="299"/>
    </row>
    <row r="26" spans="1:10" ht="33.75" customHeight="1" x14ac:dyDescent="0.2">
      <c r="A26" s="410"/>
      <c r="B26" s="251" t="s">
        <v>550</v>
      </c>
      <c r="C26" s="251" t="s">
        <v>683</v>
      </c>
      <c r="D26" s="251" t="s">
        <v>669</v>
      </c>
      <c r="E26" s="252">
        <f>ROUND(G26,2)</f>
        <v>9.65</v>
      </c>
      <c r="F26" s="253">
        <f>G26*H26</f>
        <v>613.45050000000003</v>
      </c>
      <c r="G26" s="303">
        <f>ROUND((9.83+9.46)/2,2)</f>
        <v>9.65</v>
      </c>
      <c r="H26" s="303">
        <f>(63.97+63.17)/2</f>
        <v>63.57</v>
      </c>
      <c r="I26" s="299"/>
      <c r="J26" s="212"/>
    </row>
    <row r="27" spans="1:10" ht="22.5" x14ac:dyDescent="0.2">
      <c r="A27" s="410"/>
      <c r="B27" s="251" t="s">
        <v>233</v>
      </c>
      <c r="C27" s="252" t="s">
        <v>217</v>
      </c>
      <c r="D27" s="252"/>
      <c r="E27" s="252" t="s">
        <v>217</v>
      </c>
      <c r="F27" s="252" t="s">
        <v>217</v>
      </c>
      <c r="G27" s="324"/>
      <c r="H27" s="324"/>
      <c r="I27" s="299"/>
    </row>
    <row r="28" spans="1:10" ht="33.75" x14ac:dyDescent="0.2">
      <c r="A28" s="410"/>
      <c r="B28" s="251" t="s">
        <v>366</v>
      </c>
      <c r="C28" s="251" t="s">
        <v>670</v>
      </c>
      <c r="D28" s="251"/>
      <c r="E28" s="252" t="s">
        <v>238</v>
      </c>
      <c r="F28" s="253">
        <f>H28</f>
        <v>309.20000000000005</v>
      </c>
      <c r="G28" s="324"/>
      <c r="H28" s="251">
        <f>90.75+91.31+63.17+63.97</f>
        <v>309.20000000000005</v>
      </c>
      <c r="I28" s="299"/>
    </row>
    <row r="29" spans="1:10" ht="26.25" hidden="1" customHeight="1" x14ac:dyDescent="0.2">
      <c r="A29" s="306"/>
      <c r="B29" s="251" t="s">
        <v>365</v>
      </c>
      <c r="C29" s="251">
        <v>66.680000000000007</v>
      </c>
      <c r="D29" s="251"/>
      <c r="E29" s="252">
        <v>1.5</v>
      </c>
      <c r="F29" s="297">
        <f>C29*E29</f>
        <v>100.02000000000001</v>
      </c>
      <c r="G29" s="323"/>
      <c r="H29" s="303"/>
      <c r="I29" s="299"/>
    </row>
    <row r="30" spans="1:10" ht="26.25" customHeight="1" x14ac:dyDescent="0.2">
      <c r="A30" s="307"/>
      <c r="B30" s="325"/>
      <c r="C30" s="320"/>
      <c r="D30" s="303"/>
      <c r="E30" s="321"/>
      <c r="F30" s="322"/>
      <c r="G30" s="324"/>
      <c r="H30" s="303"/>
      <c r="I30" s="299"/>
    </row>
    <row r="31" spans="1:10" x14ac:dyDescent="0.2">
      <c r="A31" s="427" t="s">
        <v>502</v>
      </c>
      <c r="B31" s="428"/>
      <c r="C31" s="429"/>
      <c r="D31" s="267"/>
      <c r="E31" s="264"/>
      <c r="F31" s="264"/>
    </row>
    <row r="32" spans="1:10" x14ac:dyDescent="0.2">
      <c r="A32" s="265"/>
      <c r="B32" s="251" t="s">
        <v>1</v>
      </c>
      <c r="C32" s="265" t="s">
        <v>140</v>
      </c>
      <c r="D32" s="263"/>
      <c r="E32" s="264"/>
      <c r="F32" s="264"/>
    </row>
    <row r="33" spans="1:7" x14ac:dyDescent="0.2">
      <c r="A33" s="265" t="s">
        <v>500</v>
      </c>
      <c r="B33" s="251" t="s">
        <v>666</v>
      </c>
      <c r="C33" s="266" t="s">
        <v>668</v>
      </c>
      <c r="D33" s="268"/>
      <c r="E33" s="264"/>
      <c r="F33" s="264"/>
    </row>
    <row r="34" spans="1:7" x14ac:dyDescent="0.2">
      <c r="A34" s="265" t="s">
        <v>501</v>
      </c>
      <c r="B34" s="251" t="s">
        <v>666</v>
      </c>
      <c r="C34" s="265" t="s">
        <v>667</v>
      </c>
      <c r="D34" s="263"/>
      <c r="E34" s="264"/>
      <c r="F34" s="264"/>
    </row>
    <row r="35" spans="1:7" x14ac:dyDescent="0.2">
      <c r="A35" s="263"/>
      <c r="B35" s="303"/>
      <c r="C35" s="263"/>
      <c r="D35" s="263"/>
      <c r="E35" s="264"/>
      <c r="F35" s="264"/>
    </row>
    <row r="36" spans="1:7" ht="231.75" customHeight="1" x14ac:dyDescent="0.2">
      <c r="A36" s="435"/>
      <c r="B36" s="435"/>
      <c r="C36" s="435"/>
      <c r="D36" s="435"/>
      <c r="E36" s="435"/>
      <c r="F36" s="264"/>
    </row>
    <row r="37" spans="1:7" ht="12.75" customHeight="1" x14ac:dyDescent="0.2">
      <c r="A37" s="411" t="s">
        <v>747</v>
      </c>
      <c r="B37" s="411"/>
      <c r="C37" s="411"/>
      <c r="D37" s="411"/>
      <c r="E37" s="411"/>
      <c r="F37" s="264"/>
    </row>
    <row r="38" spans="1:7" ht="27.75" customHeight="1" x14ac:dyDescent="0.2">
      <c r="A38" s="345"/>
      <c r="B38" s="345"/>
      <c r="C38" s="345"/>
      <c r="D38" s="345"/>
      <c r="E38" s="345"/>
      <c r="F38" s="264"/>
    </row>
    <row r="39" spans="1:7" ht="231" customHeight="1" x14ac:dyDescent="0.2">
      <c r="A39" s="411"/>
      <c r="B39" s="411"/>
      <c r="C39" s="411"/>
      <c r="D39" s="411"/>
      <c r="E39" s="411"/>
      <c r="F39" s="264"/>
    </row>
    <row r="40" spans="1:7" ht="12.75" customHeight="1" x14ac:dyDescent="0.2">
      <c r="A40" s="411" t="s">
        <v>748</v>
      </c>
      <c r="B40" s="411"/>
      <c r="C40" s="411"/>
      <c r="D40" s="411"/>
      <c r="E40" s="411"/>
      <c r="F40" s="264"/>
    </row>
    <row r="41" spans="1:7" ht="12.75" customHeight="1" x14ac:dyDescent="0.2">
      <c r="A41" s="345"/>
      <c r="B41" s="345"/>
      <c r="C41" s="345"/>
      <c r="D41" s="345"/>
      <c r="E41" s="345"/>
      <c r="F41" s="264"/>
    </row>
    <row r="42" spans="1:7" x14ac:dyDescent="0.2">
      <c r="A42" s="424" t="s">
        <v>236</v>
      </c>
      <c r="B42" s="425"/>
      <c r="C42" s="425"/>
      <c r="D42" s="425"/>
      <c r="E42" s="426"/>
      <c r="F42" s="264"/>
    </row>
    <row r="43" spans="1:7" x14ac:dyDescent="0.2">
      <c r="A43" s="255" t="s">
        <v>235</v>
      </c>
      <c r="B43" s="255" t="s">
        <v>1</v>
      </c>
      <c r="C43" s="423" t="s">
        <v>140</v>
      </c>
      <c r="D43" s="423"/>
      <c r="E43" s="423"/>
      <c r="F43" s="264"/>
    </row>
    <row r="44" spans="1:7" ht="62.25" customHeight="1" x14ac:dyDescent="0.2">
      <c r="A44" s="410" t="s">
        <v>710</v>
      </c>
      <c r="B44" s="262" t="s">
        <v>367</v>
      </c>
      <c r="C44" s="251" t="s">
        <v>723</v>
      </c>
      <c r="D44" s="251"/>
      <c r="E44" s="253">
        <f>G44+F11</f>
        <v>796.93</v>
      </c>
      <c r="F44" s="264"/>
      <c r="G44" s="327">
        <f>96.09*7</f>
        <v>672.63</v>
      </c>
    </row>
    <row r="45" spans="1:7" ht="45" x14ac:dyDescent="0.2">
      <c r="A45" s="410"/>
      <c r="B45" s="262" t="s">
        <v>368</v>
      </c>
      <c r="C45" s="251" t="s">
        <v>724</v>
      </c>
      <c r="D45" s="251"/>
      <c r="E45" s="253">
        <f>F10+F11</f>
        <v>720.05799999999999</v>
      </c>
      <c r="F45" s="264"/>
      <c r="G45" s="299"/>
    </row>
    <row r="46" spans="1:7" ht="33.75" x14ac:dyDescent="0.2">
      <c r="A46" s="410"/>
      <c r="B46" s="262" t="s">
        <v>489</v>
      </c>
      <c r="C46" s="251" t="s">
        <v>725</v>
      </c>
      <c r="D46" s="251"/>
      <c r="E46" s="253">
        <f>G46</f>
        <v>777.71199999999999</v>
      </c>
      <c r="F46" s="264"/>
      <c r="G46" s="328">
        <f>96.09 *(E10+0.6)+H11</f>
        <v>777.71199999999999</v>
      </c>
    </row>
    <row r="47" spans="1:7" ht="33.75" x14ac:dyDescent="0.2">
      <c r="A47" s="410"/>
      <c r="B47" s="262" t="s">
        <v>369</v>
      </c>
      <c r="C47" s="251">
        <f>H12</f>
        <v>217.34</v>
      </c>
      <c r="D47" s="251"/>
      <c r="E47" s="253">
        <f>C47</f>
        <v>217.34</v>
      </c>
      <c r="F47" s="264"/>
      <c r="G47" s="299"/>
    </row>
    <row r="48" spans="1:7" ht="56.25" x14ac:dyDescent="0.2">
      <c r="A48" s="410" t="s">
        <v>711</v>
      </c>
      <c r="B48" s="262" t="s">
        <v>367</v>
      </c>
      <c r="C48" s="251" t="s">
        <v>726</v>
      </c>
      <c r="D48" s="251"/>
      <c r="E48" s="250">
        <f>G48</f>
        <v>1668.5495999999998</v>
      </c>
      <c r="F48" s="264"/>
      <c r="G48" s="303">
        <f>35.01*10.86 + 32.41*6.98+143.46*6+5.74*35.08</f>
        <v>1668.5495999999998</v>
      </c>
    </row>
    <row r="49" spans="1:10" ht="54.75" customHeight="1" x14ac:dyDescent="0.2">
      <c r="A49" s="410"/>
      <c r="B49" s="262" t="s">
        <v>368</v>
      </c>
      <c r="C49" s="251" t="s">
        <v>727</v>
      </c>
      <c r="D49" s="251"/>
      <c r="E49" s="253">
        <f>F14+F15+F16+F17</f>
        <v>1471.7816000000003</v>
      </c>
      <c r="F49" s="264"/>
      <c r="G49" s="299"/>
    </row>
    <row r="50" spans="1:10" ht="45" x14ac:dyDescent="0.2">
      <c r="A50" s="410"/>
      <c r="B50" s="262" t="s">
        <v>489</v>
      </c>
      <c r="C50" s="251" t="s">
        <v>722</v>
      </c>
      <c r="D50" s="251"/>
      <c r="E50" s="253">
        <f>G50</f>
        <v>1619.3576</v>
      </c>
      <c r="F50" s="264"/>
      <c r="G50" s="303">
        <f>35.01*10.66 + 32.41*6.78+143.46*5.8+5.54*35.08</f>
        <v>1619.3576</v>
      </c>
    </row>
    <row r="51" spans="1:10" ht="33.75" x14ac:dyDescent="0.2">
      <c r="A51" s="410"/>
      <c r="B51" s="262" t="s">
        <v>369</v>
      </c>
      <c r="C51" s="254">
        <f>F19</f>
        <v>486.47999999999996</v>
      </c>
      <c r="D51" s="251"/>
      <c r="E51" s="253">
        <f>C51</f>
        <v>486.47999999999996</v>
      </c>
      <c r="F51" s="264"/>
      <c r="G51" s="299"/>
    </row>
    <row r="52" spans="1:10" ht="56.25" x14ac:dyDescent="0.2">
      <c r="A52" s="410" t="s">
        <v>712</v>
      </c>
      <c r="B52" s="262" t="s">
        <v>367</v>
      </c>
      <c r="C52" s="251" t="s">
        <v>684</v>
      </c>
      <c r="D52" s="251"/>
      <c r="E52" s="289">
        <f>G52</f>
        <v>474.81</v>
      </c>
      <c r="F52" s="264"/>
      <c r="G52" s="303">
        <f>67.83*7</f>
        <v>474.81</v>
      </c>
    </row>
    <row r="53" spans="1:10" ht="45" x14ac:dyDescent="0.2">
      <c r="A53" s="410"/>
      <c r="B53" s="262" t="s">
        <v>368</v>
      </c>
      <c r="C53" s="251" t="s">
        <v>685</v>
      </c>
      <c r="D53" s="251"/>
      <c r="E53" s="253">
        <f>G53</f>
        <v>420.54599999999999</v>
      </c>
      <c r="F53" s="264"/>
      <c r="G53" s="303">
        <f>67.83*6.2</f>
        <v>420.54599999999999</v>
      </c>
    </row>
    <row r="54" spans="1:10" ht="33.75" x14ac:dyDescent="0.2">
      <c r="A54" s="410"/>
      <c r="B54" s="262" t="s">
        <v>489</v>
      </c>
      <c r="C54" s="251" t="s">
        <v>686</v>
      </c>
      <c r="D54" s="251"/>
      <c r="E54" s="253">
        <f>G54</f>
        <v>461.24399999999997</v>
      </c>
      <c r="F54" s="264"/>
      <c r="G54" s="303">
        <f>67.83*6.8</f>
        <v>461.24399999999997</v>
      </c>
    </row>
    <row r="55" spans="1:10" ht="33.75" x14ac:dyDescent="0.2">
      <c r="A55" s="410"/>
      <c r="B55" s="262" t="s">
        <v>369</v>
      </c>
      <c r="C55" s="254">
        <f>F23</f>
        <v>135.65</v>
      </c>
      <c r="D55" s="251"/>
      <c r="E55" s="253">
        <f>C55</f>
        <v>135.65</v>
      </c>
      <c r="F55" s="264"/>
      <c r="G55" s="328"/>
    </row>
    <row r="56" spans="1:10" ht="56.25" x14ac:dyDescent="0.2">
      <c r="A56" s="410" t="s">
        <v>713</v>
      </c>
      <c r="B56" s="262" t="s">
        <v>367</v>
      </c>
      <c r="C56" s="251" t="s">
        <v>728</v>
      </c>
      <c r="D56" s="251"/>
      <c r="E56" s="306">
        <f>ROUND(G56,2)</f>
        <v>1465.62</v>
      </c>
      <c r="F56" s="264"/>
      <c r="G56" s="251">
        <f>97.84*8.19 + 63.57*10.45</f>
        <v>1465.6160999999997</v>
      </c>
    </row>
    <row r="57" spans="1:10" ht="45" x14ac:dyDescent="0.2">
      <c r="A57" s="410"/>
      <c r="B57" s="262" t="s">
        <v>368</v>
      </c>
      <c r="C57" s="251" t="s">
        <v>687</v>
      </c>
      <c r="D57" s="251"/>
      <c r="E57" s="253">
        <f>G57</f>
        <v>1336.4881</v>
      </c>
      <c r="F57" s="264"/>
      <c r="G57" s="251">
        <f>(97.84*7.39) + (63.57*9.65)</f>
        <v>1336.4881</v>
      </c>
      <c r="I57" s="303"/>
      <c r="J57" s="303"/>
    </row>
    <row r="58" spans="1:10" ht="33.75" x14ac:dyDescent="0.2">
      <c r="A58" s="410"/>
      <c r="B58" s="262" t="s">
        <v>489</v>
      </c>
      <c r="C58" s="251" t="s">
        <v>731</v>
      </c>
      <c r="D58" s="251"/>
      <c r="E58" s="253">
        <f>G58</f>
        <v>1433.3341</v>
      </c>
      <c r="F58" s="264"/>
      <c r="G58" s="251">
        <f>97.84*7.99 + 63.57*10.25</f>
        <v>1433.3341</v>
      </c>
      <c r="I58" s="303"/>
      <c r="J58" s="303"/>
    </row>
    <row r="59" spans="1:10" ht="33.75" x14ac:dyDescent="0.2">
      <c r="A59" s="410"/>
      <c r="B59" s="262" t="s">
        <v>369</v>
      </c>
      <c r="C59" s="254">
        <f>F28</f>
        <v>309.20000000000005</v>
      </c>
      <c r="D59" s="251"/>
      <c r="E59" s="253">
        <f>F28</f>
        <v>309.20000000000005</v>
      </c>
      <c r="F59" s="264"/>
      <c r="G59" s="328"/>
    </row>
    <row r="60" spans="1:10" x14ac:dyDescent="0.2">
      <c r="C60" s="410" t="s">
        <v>744</v>
      </c>
      <c r="D60" s="410"/>
      <c r="E60" s="342">
        <f>E44+E48+E52+E56</f>
        <v>4405.909599999999</v>
      </c>
    </row>
    <row r="61" spans="1:10" x14ac:dyDescent="0.2">
      <c r="C61" s="410" t="s">
        <v>745</v>
      </c>
      <c r="D61" s="410"/>
      <c r="E61" s="342">
        <f>E45+E49+E53+E57</f>
        <v>3948.8737000000001</v>
      </c>
    </row>
    <row r="70" spans="2:3" x14ac:dyDescent="0.2">
      <c r="B70" s="299"/>
      <c r="C70" s="299"/>
    </row>
    <row r="71" spans="2:3" x14ac:dyDescent="0.2">
      <c r="B71" s="299"/>
      <c r="C71" s="299"/>
    </row>
    <row r="72" spans="2:3" x14ac:dyDescent="0.2">
      <c r="B72" s="299"/>
      <c r="C72" s="299"/>
    </row>
    <row r="73" spans="2:3" x14ac:dyDescent="0.2">
      <c r="B73" s="299"/>
      <c r="C73" s="299"/>
    </row>
    <row r="74" spans="2:3" x14ac:dyDescent="0.2">
      <c r="B74" s="299"/>
      <c r="C74" s="299"/>
    </row>
    <row r="75" spans="2:3" x14ac:dyDescent="0.2">
      <c r="B75" s="299"/>
      <c r="C75" s="299"/>
    </row>
    <row r="76" spans="2:3" x14ac:dyDescent="0.2">
      <c r="B76" s="299"/>
      <c r="C76" s="299"/>
    </row>
    <row r="77" spans="2:3" x14ac:dyDescent="0.2">
      <c r="B77" s="299"/>
      <c r="C77" s="299"/>
    </row>
    <row r="78" spans="2:3" x14ac:dyDescent="0.2">
      <c r="B78" s="299"/>
      <c r="C78" s="299"/>
    </row>
    <row r="287" spans="1:5" x14ac:dyDescent="0.2">
      <c r="E287" s="299"/>
    </row>
    <row r="288" spans="1:5" x14ac:dyDescent="0.2">
      <c r="A288" s="299"/>
      <c r="B288" s="299"/>
      <c r="C288" s="299"/>
      <c r="D288" s="299"/>
      <c r="E288" s="299"/>
    </row>
    <row r="289" spans="1:5" x14ac:dyDescent="0.2">
      <c r="A289" s="299"/>
      <c r="B289" s="299"/>
      <c r="C289" s="299"/>
      <c r="D289" s="299"/>
      <c r="E289" s="299"/>
    </row>
    <row r="290" spans="1:5" x14ac:dyDescent="0.2">
      <c r="A290" s="299"/>
      <c r="B290" s="299"/>
      <c r="C290" s="299"/>
      <c r="D290" s="299"/>
      <c r="E290" s="299"/>
    </row>
    <row r="291" spans="1:5" x14ac:dyDescent="0.2">
      <c r="A291" s="299"/>
      <c r="B291" s="299"/>
      <c r="C291" s="299"/>
      <c r="D291" s="299"/>
      <c r="E291" s="299"/>
    </row>
    <row r="292" spans="1:5" x14ac:dyDescent="0.2">
      <c r="A292" s="299"/>
      <c r="B292" s="299"/>
      <c r="C292" s="299"/>
      <c r="D292" s="299"/>
      <c r="E292" s="299"/>
    </row>
    <row r="293" spans="1:5" x14ac:dyDescent="0.2">
      <c r="A293" s="299"/>
      <c r="B293" s="299"/>
      <c r="C293" s="299"/>
      <c r="D293" s="299"/>
      <c r="E293" s="299"/>
    </row>
    <row r="294" spans="1:5" x14ac:dyDescent="0.2">
      <c r="A294" s="299"/>
      <c r="B294" s="299"/>
      <c r="C294" s="299"/>
      <c r="D294" s="299"/>
      <c r="E294" s="299"/>
    </row>
  </sheetData>
  <mergeCells count="23">
    <mergeCell ref="A1:F1"/>
    <mergeCell ref="A2:F2"/>
    <mergeCell ref="A6:F6"/>
    <mergeCell ref="A7:B7"/>
    <mergeCell ref="C43:E43"/>
    <mergeCell ref="A42:E42"/>
    <mergeCell ref="A31:C31"/>
    <mergeCell ref="A8:F8"/>
    <mergeCell ref="D9:E9"/>
    <mergeCell ref="A10:A12"/>
    <mergeCell ref="A14:A19"/>
    <mergeCell ref="A21:A23"/>
    <mergeCell ref="A25:A28"/>
    <mergeCell ref="A36:E36"/>
    <mergeCell ref="A37:E37"/>
    <mergeCell ref="A39:E39"/>
    <mergeCell ref="C61:D61"/>
    <mergeCell ref="A56:A59"/>
    <mergeCell ref="A40:E40"/>
    <mergeCell ref="A44:A47"/>
    <mergeCell ref="A48:A51"/>
    <mergeCell ref="A52:A55"/>
    <mergeCell ref="C60:D60"/>
  </mergeCells>
  <pageMargins left="0.511811024" right="0.511811024" top="0.78740157499999996" bottom="0.78740157499999996" header="0.31496062000000002" footer="0.31496062000000002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257175</xdr:rowOff>
              </from>
              <to>
                <xdr:col>1</xdr:col>
                <xdr:colOff>114300</xdr:colOff>
                <xdr:row>0</xdr:row>
                <xdr:rowOff>981075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92"/>
  <sheetViews>
    <sheetView view="pageBreakPreview" topLeftCell="A67" zoomScale="85" zoomScaleSheetLayoutView="85" workbookViewId="0">
      <selection activeCell="I6" sqref="I6:K6"/>
    </sheetView>
  </sheetViews>
  <sheetFormatPr defaultRowHeight="12.75" x14ac:dyDescent="0.2"/>
  <cols>
    <col min="1" max="1" width="9.7109375" style="23" customWidth="1"/>
    <col min="2" max="2" width="60.28515625" style="23" customWidth="1"/>
    <col min="3" max="3" width="53.140625" style="23" customWidth="1"/>
    <col min="4" max="4" width="12.42578125" style="23" customWidth="1"/>
    <col min="5" max="5" width="16.42578125" style="154" customWidth="1"/>
    <col min="6" max="6" width="9.140625" style="20"/>
    <col min="7" max="7" width="0" style="20" hidden="1" customWidth="1"/>
    <col min="8" max="9" width="0.85546875" style="20" hidden="1" customWidth="1"/>
    <col min="10" max="10" width="0" style="20" hidden="1" customWidth="1"/>
    <col min="11" max="11" width="5" style="20" hidden="1" customWidth="1"/>
    <col min="12" max="12" width="10.85546875" style="20" customWidth="1"/>
    <col min="13" max="16384" width="9.140625" style="20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7" t="s">
        <v>0</v>
      </c>
      <c r="B1" s="304" t="s">
        <v>1</v>
      </c>
      <c r="C1" s="304" t="s">
        <v>154</v>
      </c>
      <c r="D1" s="304" t="s">
        <v>3</v>
      </c>
      <c r="E1" s="269" t="s">
        <v>2</v>
      </c>
      <c r="F1" s="270"/>
      <c r="G1" s="270"/>
      <c r="H1" s="271"/>
      <c r="I1" s="124"/>
      <c r="J1" s="124"/>
      <c r="K1" s="124"/>
    </row>
    <row r="2" spans="1:1021 1025:2045 2049:3069 3073:4093 4097:5117 5121:6141 6145:7165 7169:8189 8193:9213 9217:10237 10241:11261 11265:12285 12289:13309 13313:14333 14337:15357 15361:16381" x14ac:dyDescent="0.2">
      <c r="A2" s="208" t="s">
        <v>42</v>
      </c>
      <c r="B2" s="209" t="s">
        <v>16</v>
      </c>
      <c r="C2" s="209"/>
      <c r="D2" s="143"/>
      <c r="E2" s="335"/>
      <c r="F2" s="270"/>
      <c r="G2" s="270"/>
      <c r="H2" s="271"/>
      <c r="I2" s="124"/>
      <c r="J2" s="124"/>
      <c r="K2" s="124"/>
    </row>
    <row r="3" spans="1:1021 1025:2045 2049:3069 3073:4093 4097:5117 5121:6141 6145:7165 7169:8189 8193:9213 9217:10237 10241:11261 11265:12285 12289:13309 13313:14333 14337:15357 15361:16381" ht="102" x14ac:dyDescent="0.2">
      <c r="A3" s="126" t="s">
        <v>155</v>
      </c>
      <c r="B3" s="182" t="s">
        <v>34</v>
      </c>
      <c r="C3" s="127" t="s">
        <v>225</v>
      </c>
      <c r="D3" s="128" t="s">
        <v>35</v>
      </c>
      <c r="E3" s="215">
        <v>1</v>
      </c>
      <c r="F3" s="270"/>
      <c r="G3" s="270"/>
      <c r="H3" s="271"/>
    </row>
    <row r="4" spans="1:1021 1025:2045 2049:3069 3073:4093 4097:5117 5121:6141 6145:7165 7169:8189 8193:9213 9217:10237 10241:11261 11265:12285 12289:13309 13313:14333 14337:15357 15361:16381" ht="66.75" customHeight="1" x14ac:dyDescent="0.2">
      <c r="A4" s="126" t="s">
        <v>156</v>
      </c>
      <c r="B4" s="182" t="s">
        <v>718</v>
      </c>
      <c r="C4" s="127" t="s">
        <v>733</v>
      </c>
      <c r="D4" s="128" t="s">
        <v>36</v>
      </c>
      <c r="E4" s="215">
        <f>ROUND(F4/20,0)</f>
        <v>29</v>
      </c>
      <c r="F4" s="338">
        <f>96.09+35.01+32.41+143.46+35.08+67.83+8.74+5+97.84+63.57</f>
        <v>585.03000000000009</v>
      </c>
      <c r="G4" s="270">
        <f>7.87/2 +4.25/2+0.4+0.4+2.94/2+7.42+0.92+8.59</f>
        <v>25.26</v>
      </c>
      <c r="H4" s="129"/>
      <c r="K4" s="20">
        <f>L16+L29+L46+L61+K73+L91</f>
        <v>720.05799999999999</v>
      </c>
    </row>
    <row r="5" spans="1:1021 1025:2045 2049:3069 3073:4093 4097:5117 5121:6141 6145:7165 7169:8189 8193:9213 9217:10237 10241:11261 11265:12285 12289:13309 13313:14333 14337:15357 15361:16381" ht="42.75" customHeight="1" x14ac:dyDescent="0.2">
      <c r="A5" s="130" t="s">
        <v>157</v>
      </c>
      <c r="B5" s="175" t="s">
        <v>158</v>
      </c>
      <c r="C5" s="131" t="s">
        <v>159</v>
      </c>
      <c r="D5" s="176" t="s">
        <v>40</v>
      </c>
      <c r="E5" s="215">
        <v>0.5</v>
      </c>
      <c r="F5" s="270">
        <f>550000*(0.5%)</f>
        <v>2750</v>
      </c>
      <c r="G5" s="270"/>
      <c r="H5" s="272"/>
    </row>
    <row r="6" spans="1:1021 1025:2045 2049:3069 3073:4093 4097:5117 5121:6141 6145:7165 7169:8189 8193:9213 9217:10237 10241:11261 11265:12285 12289:13309 13313:14333 14337:15357 15361:16381" ht="89.25" x14ac:dyDescent="0.2">
      <c r="A6" s="130" t="s">
        <v>160</v>
      </c>
      <c r="B6" s="175" t="s">
        <v>231</v>
      </c>
      <c r="C6" s="127" t="s">
        <v>654</v>
      </c>
      <c r="D6" s="176" t="s">
        <v>151</v>
      </c>
      <c r="E6" s="215">
        <v>2</v>
      </c>
      <c r="F6" s="270"/>
      <c r="G6" s="270"/>
      <c r="H6" s="270"/>
    </row>
    <row r="7" spans="1:1021 1025:2045 2049:3069 3073:4093 4097:5117 5121:6141 6145:7165 7169:8189 8193:9213 9217:10237 10241:11261 11265:12285 12289:13309 13313:14333 14337:15357 15361:16381" s="248" customFormat="1" ht="30" customHeight="1" x14ac:dyDescent="0.2">
      <c r="A7" s="130" t="s">
        <v>215</v>
      </c>
      <c r="B7" s="175" t="s">
        <v>149</v>
      </c>
      <c r="C7" s="127" t="s">
        <v>655</v>
      </c>
      <c r="D7" s="176" t="s">
        <v>151</v>
      </c>
      <c r="E7" s="215">
        <v>2</v>
      </c>
      <c r="F7" s="270"/>
      <c r="G7" s="270"/>
      <c r="H7" s="270"/>
      <c r="I7" s="457"/>
      <c r="J7" s="20"/>
      <c r="K7" s="20"/>
      <c r="L7" s="20"/>
      <c r="M7" s="457"/>
      <c r="Q7" s="457"/>
      <c r="U7" s="457"/>
      <c r="Y7" s="457"/>
      <c r="AC7" s="457"/>
      <c r="AG7" s="457"/>
      <c r="AK7" s="457"/>
      <c r="AO7" s="457"/>
      <c r="AS7" s="457"/>
      <c r="AW7" s="457"/>
      <c r="BA7" s="457"/>
      <c r="BE7" s="457"/>
      <c r="BI7" s="457"/>
      <c r="BM7" s="457"/>
      <c r="BQ7" s="457"/>
      <c r="BU7" s="457"/>
      <c r="BY7" s="457"/>
      <c r="CC7" s="457"/>
      <c r="CG7" s="457"/>
      <c r="CK7" s="457"/>
      <c r="CO7" s="457"/>
      <c r="CS7" s="457"/>
      <c r="CW7" s="457"/>
      <c r="DA7" s="457"/>
      <c r="DE7" s="457"/>
      <c r="DI7" s="457"/>
      <c r="DM7" s="457"/>
      <c r="DQ7" s="457"/>
      <c r="DU7" s="457"/>
      <c r="DY7" s="457"/>
      <c r="EC7" s="457"/>
      <c r="EG7" s="457"/>
      <c r="EK7" s="457"/>
      <c r="EO7" s="457"/>
      <c r="ES7" s="457"/>
      <c r="EW7" s="457"/>
      <c r="FA7" s="457"/>
      <c r="FE7" s="457"/>
      <c r="FI7" s="457"/>
      <c r="FM7" s="457"/>
      <c r="FQ7" s="457"/>
      <c r="FU7" s="457"/>
      <c r="FY7" s="457"/>
      <c r="GC7" s="457"/>
      <c r="GG7" s="457"/>
      <c r="GK7" s="457"/>
      <c r="GO7" s="457"/>
      <c r="GS7" s="457"/>
      <c r="GW7" s="457"/>
      <c r="HA7" s="457"/>
      <c r="HE7" s="457"/>
      <c r="HI7" s="457"/>
      <c r="HM7" s="457"/>
      <c r="HQ7" s="457"/>
      <c r="HU7" s="457"/>
      <c r="HY7" s="457"/>
      <c r="IC7" s="457"/>
      <c r="IG7" s="457"/>
      <c r="IK7" s="457"/>
      <c r="IO7" s="457"/>
      <c r="IS7" s="457"/>
      <c r="IW7" s="457"/>
      <c r="JA7" s="457"/>
      <c r="JE7" s="457"/>
      <c r="JI7" s="457"/>
      <c r="JM7" s="457"/>
      <c r="JQ7" s="457"/>
      <c r="JU7" s="457"/>
      <c r="JY7" s="457"/>
      <c r="KC7" s="457"/>
      <c r="KG7" s="457"/>
      <c r="KK7" s="457"/>
      <c r="KO7" s="457"/>
      <c r="KS7" s="457"/>
      <c r="KW7" s="457"/>
      <c r="LA7" s="457"/>
      <c r="LE7" s="457"/>
      <c r="LI7" s="457"/>
      <c r="LM7" s="457"/>
      <c r="LQ7" s="457"/>
      <c r="LU7" s="457"/>
      <c r="LY7" s="457"/>
      <c r="MC7" s="457"/>
      <c r="MG7" s="457"/>
      <c r="MK7" s="457"/>
      <c r="MO7" s="457"/>
      <c r="MS7" s="457"/>
      <c r="MW7" s="457"/>
      <c r="NA7" s="457"/>
      <c r="NE7" s="457"/>
      <c r="NI7" s="457"/>
      <c r="NM7" s="457"/>
      <c r="NQ7" s="457"/>
      <c r="NU7" s="457"/>
      <c r="NY7" s="457"/>
      <c r="OC7" s="457"/>
      <c r="OG7" s="457"/>
      <c r="OK7" s="457"/>
      <c r="OO7" s="457"/>
      <c r="OS7" s="457"/>
      <c r="OW7" s="457"/>
      <c r="PA7" s="457"/>
      <c r="PE7" s="457"/>
      <c r="PI7" s="457"/>
      <c r="PM7" s="457"/>
      <c r="PQ7" s="457"/>
      <c r="PU7" s="457"/>
      <c r="PY7" s="457"/>
      <c r="QC7" s="457"/>
      <c r="QG7" s="457"/>
      <c r="QK7" s="457"/>
      <c r="QO7" s="457"/>
      <c r="QS7" s="457"/>
      <c r="QW7" s="457"/>
      <c r="RA7" s="457"/>
      <c r="RE7" s="457"/>
      <c r="RI7" s="457"/>
      <c r="RM7" s="457"/>
      <c r="RQ7" s="457"/>
      <c r="RU7" s="457"/>
      <c r="RY7" s="457"/>
      <c r="SC7" s="457"/>
      <c r="SG7" s="457"/>
      <c r="SK7" s="457"/>
      <c r="SO7" s="457"/>
      <c r="SS7" s="457"/>
      <c r="SW7" s="457"/>
      <c r="TA7" s="457"/>
      <c r="TE7" s="457"/>
      <c r="TI7" s="457"/>
      <c r="TM7" s="457"/>
      <c r="TQ7" s="457"/>
      <c r="TU7" s="457"/>
      <c r="TY7" s="457"/>
      <c r="UC7" s="457"/>
      <c r="UG7" s="457"/>
      <c r="UK7" s="457"/>
      <c r="UO7" s="457"/>
      <c r="US7" s="457"/>
      <c r="UW7" s="457"/>
      <c r="VA7" s="457"/>
      <c r="VE7" s="457"/>
      <c r="VI7" s="457"/>
      <c r="VM7" s="457"/>
      <c r="VQ7" s="457"/>
      <c r="VU7" s="457"/>
      <c r="VY7" s="457"/>
      <c r="WC7" s="457"/>
      <c r="WG7" s="457"/>
      <c r="WK7" s="457"/>
      <c r="WO7" s="457"/>
      <c r="WS7" s="457"/>
      <c r="WW7" s="457"/>
      <c r="XA7" s="457"/>
      <c r="XE7" s="457"/>
      <c r="XI7" s="457"/>
      <c r="XM7" s="457"/>
      <c r="XQ7" s="457"/>
      <c r="XU7" s="457"/>
      <c r="XY7" s="457"/>
      <c r="YC7" s="457"/>
      <c r="YG7" s="457"/>
      <c r="YK7" s="457"/>
      <c r="YO7" s="457"/>
      <c r="YS7" s="457"/>
      <c r="YW7" s="457"/>
      <c r="ZA7" s="457"/>
      <c r="ZE7" s="457"/>
      <c r="ZI7" s="457"/>
      <c r="ZM7" s="457"/>
      <c r="ZQ7" s="457"/>
      <c r="ZU7" s="457"/>
      <c r="ZY7" s="457"/>
      <c r="AAC7" s="457"/>
      <c r="AAG7" s="457"/>
      <c r="AAK7" s="457"/>
      <c r="AAO7" s="457"/>
      <c r="AAS7" s="457"/>
      <c r="AAW7" s="457"/>
      <c r="ABA7" s="457"/>
      <c r="ABE7" s="457"/>
      <c r="ABI7" s="457"/>
      <c r="ABM7" s="457"/>
      <c r="ABQ7" s="457"/>
      <c r="ABU7" s="457"/>
      <c r="ABY7" s="457"/>
      <c r="ACC7" s="457"/>
      <c r="ACG7" s="457"/>
      <c r="ACK7" s="457"/>
      <c r="ACO7" s="457"/>
      <c r="ACS7" s="457"/>
      <c r="ACW7" s="457"/>
      <c r="ADA7" s="457"/>
      <c r="ADE7" s="457"/>
      <c r="ADI7" s="457"/>
      <c r="ADM7" s="457"/>
      <c r="ADQ7" s="457"/>
      <c r="ADU7" s="457"/>
      <c r="ADY7" s="457"/>
      <c r="AEC7" s="457"/>
      <c r="AEG7" s="457"/>
      <c r="AEK7" s="457"/>
      <c r="AEO7" s="457"/>
      <c r="AES7" s="457"/>
      <c r="AEW7" s="457"/>
      <c r="AFA7" s="457"/>
      <c r="AFE7" s="457"/>
      <c r="AFI7" s="457"/>
      <c r="AFM7" s="457"/>
      <c r="AFQ7" s="457"/>
      <c r="AFU7" s="457"/>
      <c r="AFY7" s="457"/>
      <c r="AGC7" s="457"/>
      <c r="AGG7" s="457"/>
      <c r="AGK7" s="457"/>
      <c r="AGO7" s="457"/>
      <c r="AGS7" s="457"/>
      <c r="AGW7" s="457"/>
      <c r="AHA7" s="457"/>
      <c r="AHE7" s="457"/>
      <c r="AHI7" s="457"/>
      <c r="AHM7" s="457"/>
      <c r="AHQ7" s="457"/>
      <c r="AHU7" s="457"/>
      <c r="AHY7" s="457"/>
      <c r="AIC7" s="457"/>
      <c r="AIG7" s="457"/>
      <c r="AIK7" s="457"/>
      <c r="AIO7" s="457"/>
      <c r="AIS7" s="457"/>
      <c r="AIW7" s="457"/>
      <c r="AJA7" s="457"/>
      <c r="AJE7" s="457"/>
      <c r="AJI7" s="457"/>
      <c r="AJM7" s="457"/>
      <c r="AJQ7" s="457"/>
      <c r="AJU7" s="457"/>
      <c r="AJY7" s="457"/>
      <c r="AKC7" s="457"/>
      <c r="AKG7" s="457"/>
      <c r="AKK7" s="457"/>
      <c r="AKO7" s="457"/>
      <c r="AKS7" s="457"/>
      <c r="AKW7" s="457"/>
      <c r="ALA7" s="457"/>
      <c r="ALE7" s="457"/>
      <c r="ALI7" s="457"/>
      <c r="ALM7" s="457"/>
      <c r="ALQ7" s="457"/>
      <c r="ALU7" s="457"/>
      <c r="ALY7" s="457"/>
      <c r="AMC7" s="457"/>
      <c r="AMG7" s="457"/>
      <c r="AMK7" s="457"/>
      <c r="AMO7" s="457"/>
      <c r="AMS7" s="457"/>
      <c r="AMW7" s="457"/>
      <c r="ANA7" s="457"/>
      <c r="ANE7" s="457"/>
      <c r="ANI7" s="457"/>
      <c r="ANM7" s="457"/>
      <c r="ANQ7" s="457"/>
      <c r="ANU7" s="457"/>
      <c r="ANY7" s="457"/>
      <c r="AOC7" s="457"/>
      <c r="AOG7" s="457"/>
      <c r="AOK7" s="457"/>
      <c r="AOO7" s="457"/>
      <c r="AOS7" s="457"/>
      <c r="AOW7" s="457"/>
      <c r="APA7" s="457"/>
      <c r="APE7" s="457"/>
      <c r="API7" s="457"/>
      <c r="APM7" s="457"/>
      <c r="APQ7" s="457"/>
      <c r="APU7" s="457"/>
      <c r="APY7" s="457"/>
      <c r="AQC7" s="457"/>
      <c r="AQG7" s="457"/>
      <c r="AQK7" s="457"/>
      <c r="AQO7" s="457"/>
      <c r="AQS7" s="457"/>
      <c r="AQW7" s="457"/>
      <c r="ARA7" s="457"/>
      <c r="ARE7" s="457"/>
      <c r="ARI7" s="457"/>
      <c r="ARM7" s="457"/>
      <c r="ARQ7" s="457"/>
      <c r="ARU7" s="457"/>
      <c r="ARY7" s="457"/>
      <c r="ASC7" s="457"/>
      <c r="ASG7" s="457"/>
      <c r="ASK7" s="457"/>
      <c r="ASO7" s="457"/>
      <c r="ASS7" s="457"/>
      <c r="ASW7" s="457"/>
      <c r="ATA7" s="457"/>
      <c r="ATE7" s="457"/>
      <c r="ATI7" s="457"/>
      <c r="ATM7" s="457"/>
      <c r="ATQ7" s="457"/>
      <c r="ATU7" s="457"/>
      <c r="ATY7" s="457"/>
      <c r="AUC7" s="457"/>
      <c r="AUG7" s="457"/>
      <c r="AUK7" s="457"/>
      <c r="AUO7" s="457"/>
      <c r="AUS7" s="457"/>
      <c r="AUW7" s="457"/>
      <c r="AVA7" s="457"/>
      <c r="AVE7" s="457"/>
      <c r="AVI7" s="457"/>
      <c r="AVM7" s="457"/>
      <c r="AVQ7" s="457"/>
      <c r="AVU7" s="457"/>
      <c r="AVY7" s="457"/>
      <c r="AWC7" s="457"/>
      <c r="AWG7" s="457"/>
      <c r="AWK7" s="457"/>
      <c r="AWO7" s="457"/>
      <c r="AWS7" s="457"/>
      <c r="AWW7" s="457"/>
      <c r="AXA7" s="457"/>
      <c r="AXE7" s="457"/>
      <c r="AXI7" s="457"/>
      <c r="AXM7" s="457"/>
      <c r="AXQ7" s="457"/>
      <c r="AXU7" s="457"/>
      <c r="AXY7" s="457"/>
      <c r="AYC7" s="457"/>
      <c r="AYG7" s="457"/>
      <c r="AYK7" s="457"/>
      <c r="AYO7" s="457"/>
      <c r="AYS7" s="457"/>
      <c r="AYW7" s="457"/>
      <c r="AZA7" s="457"/>
      <c r="AZE7" s="457"/>
      <c r="AZI7" s="457"/>
      <c r="AZM7" s="457"/>
      <c r="AZQ7" s="457"/>
      <c r="AZU7" s="457"/>
      <c r="AZY7" s="457"/>
      <c r="BAC7" s="457"/>
      <c r="BAG7" s="457"/>
      <c r="BAK7" s="457"/>
      <c r="BAO7" s="457"/>
      <c r="BAS7" s="457"/>
      <c r="BAW7" s="457"/>
      <c r="BBA7" s="457"/>
      <c r="BBE7" s="457"/>
      <c r="BBI7" s="457"/>
      <c r="BBM7" s="457"/>
      <c r="BBQ7" s="457"/>
      <c r="BBU7" s="457"/>
      <c r="BBY7" s="457"/>
      <c r="BCC7" s="457"/>
      <c r="BCG7" s="457"/>
      <c r="BCK7" s="457"/>
      <c r="BCO7" s="457"/>
      <c r="BCS7" s="457"/>
      <c r="BCW7" s="457"/>
      <c r="BDA7" s="457"/>
      <c r="BDE7" s="457"/>
      <c r="BDI7" s="457"/>
      <c r="BDM7" s="457"/>
      <c r="BDQ7" s="457"/>
      <c r="BDU7" s="457"/>
      <c r="BDY7" s="457"/>
      <c r="BEC7" s="457"/>
      <c r="BEG7" s="457"/>
      <c r="BEK7" s="457"/>
      <c r="BEO7" s="457"/>
      <c r="BES7" s="457"/>
      <c r="BEW7" s="457"/>
      <c r="BFA7" s="457"/>
      <c r="BFE7" s="457"/>
      <c r="BFI7" s="457"/>
      <c r="BFM7" s="457"/>
      <c r="BFQ7" s="457"/>
      <c r="BFU7" s="457"/>
      <c r="BFY7" s="457"/>
      <c r="BGC7" s="457"/>
      <c r="BGG7" s="457"/>
      <c r="BGK7" s="457"/>
      <c r="BGO7" s="457"/>
      <c r="BGS7" s="457"/>
      <c r="BGW7" s="457"/>
      <c r="BHA7" s="457"/>
      <c r="BHE7" s="457"/>
      <c r="BHI7" s="457"/>
      <c r="BHM7" s="457"/>
      <c r="BHQ7" s="457"/>
      <c r="BHU7" s="457"/>
      <c r="BHY7" s="457"/>
      <c r="BIC7" s="457"/>
      <c r="BIG7" s="457"/>
      <c r="BIK7" s="457"/>
      <c r="BIO7" s="457"/>
      <c r="BIS7" s="457"/>
      <c r="BIW7" s="457"/>
      <c r="BJA7" s="457"/>
      <c r="BJE7" s="457"/>
      <c r="BJI7" s="457"/>
      <c r="BJM7" s="457"/>
      <c r="BJQ7" s="457"/>
      <c r="BJU7" s="457"/>
      <c r="BJY7" s="457"/>
      <c r="BKC7" s="457"/>
      <c r="BKG7" s="457"/>
      <c r="BKK7" s="457"/>
      <c r="BKO7" s="457"/>
      <c r="BKS7" s="457"/>
      <c r="BKW7" s="457"/>
      <c r="BLA7" s="457"/>
      <c r="BLE7" s="457"/>
      <c r="BLI7" s="457"/>
      <c r="BLM7" s="457"/>
      <c r="BLQ7" s="457"/>
      <c r="BLU7" s="457"/>
      <c r="BLY7" s="457"/>
      <c r="BMC7" s="457"/>
      <c r="BMG7" s="457"/>
      <c r="BMK7" s="457"/>
      <c r="BMO7" s="457"/>
      <c r="BMS7" s="457"/>
      <c r="BMW7" s="457"/>
      <c r="BNA7" s="457"/>
      <c r="BNE7" s="457"/>
      <c r="BNI7" s="457"/>
      <c r="BNM7" s="457"/>
      <c r="BNQ7" s="457"/>
      <c r="BNU7" s="457"/>
      <c r="BNY7" s="457"/>
      <c r="BOC7" s="457"/>
      <c r="BOG7" s="457"/>
      <c r="BOK7" s="457"/>
      <c r="BOO7" s="457"/>
      <c r="BOS7" s="457"/>
      <c r="BOW7" s="457"/>
      <c r="BPA7" s="457"/>
      <c r="BPE7" s="457"/>
      <c r="BPI7" s="457"/>
      <c r="BPM7" s="457"/>
      <c r="BPQ7" s="457"/>
      <c r="BPU7" s="457"/>
      <c r="BPY7" s="457"/>
      <c r="BQC7" s="457"/>
      <c r="BQG7" s="457"/>
      <c r="BQK7" s="457"/>
      <c r="BQO7" s="457"/>
      <c r="BQS7" s="457"/>
      <c r="BQW7" s="457"/>
      <c r="BRA7" s="457"/>
      <c r="BRE7" s="457"/>
      <c r="BRI7" s="457"/>
      <c r="BRM7" s="457"/>
      <c r="BRQ7" s="457"/>
      <c r="BRU7" s="457"/>
      <c r="BRY7" s="457"/>
      <c r="BSC7" s="457"/>
      <c r="BSG7" s="457"/>
      <c r="BSK7" s="457"/>
      <c r="BSO7" s="457"/>
      <c r="BSS7" s="457"/>
      <c r="BSW7" s="457"/>
      <c r="BTA7" s="457"/>
      <c r="BTE7" s="457"/>
      <c r="BTI7" s="457"/>
      <c r="BTM7" s="457"/>
      <c r="BTQ7" s="457"/>
      <c r="BTU7" s="457"/>
      <c r="BTY7" s="457"/>
      <c r="BUC7" s="457"/>
      <c r="BUG7" s="457"/>
      <c r="BUK7" s="457"/>
      <c r="BUO7" s="457"/>
      <c r="BUS7" s="457"/>
      <c r="BUW7" s="457"/>
      <c r="BVA7" s="457"/>
      <c r="BVE7" s="457"/>
      <c r="BVI7" s="457"/>
      <c r="BVM7" s="457"/>
      <c r="BVQ7" s="457"/>
      <c r="BVU7" s="457"/>
      <c r="BVY7" s="457"/>
      <c r="BWC7" s="457"/>
      <c r="BWG7" s="457"/>
      <c r="BWK7" s="457"/>
      <c r="BWO7" s="457"/>
      <c r="BWS7" s="457"/>
      <c r="BWW7" s="457"/>
      <c r="BXA7" s="457"/>
      <c r="BXE7" s="457"/>
      <c r="BXI7" s="457"/>
      <c r="BXM7" s="457"/>
      <c r="BXQ7" s="457"/>
      <c r="BXU7" s="457"/>
      <c r="BXY7" s="457"/>
      <c r="BYC7" s="457"/>
      <c r="BYG7" s="457"/>
      <c r="BYK7" s="457"/>
      <c r="BYO7" s="457"/>
      <c r="BYS7" s="457"/>
      <c r="BYW7" s="457"/>
      <c r="BZA7" s="457"/>
      <c r="BZE7" s="457"/>
      <c r="BZI7" s="457"/>
      <c r="BZM7" s="457"/>
      <c r="BZQ7" s="457"/>
      <c r="BZU7" s="457"/>
      <c r="BZY7" s="457"/>
      <c r="CAC7" s="457"/>
      <c r="CAG7" s="457"/>
      <c r="CAK7" s="457"/>
      <c r="CAO7" s="457"/>
      <c r="CAS7" s="457"/>
      <c r="CAW7" s="457"/>
      <c r="CBA7" s="457"/>
      <c r="CBE7" s="457"/>
      <c r="CBI7" s="457"/>
      <c r="CBM7" s="457"/>
      <c r="CBQ7" s="457"/>
      <c r="CBU7" s="457"/>
      <c r="CBY7" s="457"/>
      <c r="CCC7" s="457"/>
      <c r="CCG7" s="457"/>
      <c r="CCK7" s="457"/>
      <c r="CCO7" s="457"/>
      <c r="CCS7" s="457"/>
      <c r="CCW7" s="457"/>
      <c r="CDA7" s="457"/>
      <c r="CDE7" s="457"/>
      <c r="CDI7" s="457"/>
      <c r="CDM7" s="457"/>
      <c r="CDQ7" s="457"/>
      <c r="CDU7" s="457"/>
      <c r="CDY7" s="457"/>
      <c r="CEC7" s="457"/>
      <c r="CEG7" s="457"/>
      <c r="CEK7" s="457"/>
      <c r="CEO7" s="457"/>
      <c r="CES7" s="457"/>
      <c r="CEW7" s="457"/>
      <c r="CFA7" s="457"/>
      <c r="CFE7" s="457"/>
      <c r="CFI7" s="457"/>
      <c r="CFM7" s="457"/>
      <c r="CFQ7" s="457"/>
      <c r="CFU7" s="457"/>
      <c r="CFY7" s="457"/>
      <c r="CGC7" s="457"/>
      <c r="CGG7" s="457"/>
      <c r="CGK7" s="457"/>
      <c r="CGO7" s="457"/>
      <c r="CGS7" s="457"/>
      <c r="CGW7" s="457"/>
      <c r="CHA7" s="457"/>
      <c r="CHE7" s="457"/>
      <c r="CHI7" s="457"/>
      <c r="CHM7" s="457"/>
      <c r="CHQ7" s="457"/>
      <c r="CHU7" s="457"/>
      <c r="CHY7" s="457"/>
      <c r="CIC7" s="457"/>
      <c r="CIG7" s="457"/>
      <c r="CIK7" s="457"/>
      <c r="CIO7" s="457"/>
      <c r="CIS7" s="457"/>
      <c r="CIW7" s="457"/>
      <c r="CJA7" s="457"/>
      <c r="CJE7" s="457"/>
      <c r="CJI7" s="457"/>
      <c r="CJM7" s="457"/>
      <c r="CJQ7" s="457"/>
      <c r="CJU7" s="457"/>
      <c r="CJY7" s="457"/>
      <c r="CKC7" s="457"/>
      <c r="CKG7" s="457"/>
      <c r="CKK7" s="457"/>
      <c r="CKO7" s="457"/>
      <c r="CKS7" s="457"/>
      <c r="CKW7" s="457"/>
      <c r="CLA7" s="457"/>
      <c r="CLE7" s="457"/>
      <c r="CLI7" s="457"/>
      <c r="CLM7" s="457"/>
      <c r="CLQ7" s="457"/>
      <c r="CLU7" s="457"/>
      <c r="CLY7" s="457"/>
      <c r="CMC7" s="457"/>
      <c r="CMG7" s="457"/>
      <c r="CMK7" s="457"/>
      <c r="CMO7" s="457"/>
      <c r="CMS7" s="457"/>
      <c r="CMW7" s="457"/>
      <c r="CNA7" s="457"/>
      <c r="CNE7" s="457"/>
      <c r="CNI7" s="457"/>
      <c r="CNM7" s="457"/>
      <c r="CNQ7" s="457"/>
      <c r="CNU7" s="457"/>
      <c r="CNY7" s="457"/>
      <c r="COC7" s="457"/>
      <c r="COG7" s="457"/>
      <c r="COK7" s="457"/>
      <c r="COO7" s="457"/>
      <c r="COS7" s="457"/>
      <c r="COW7" s="457"/>
      <c r="CPA7" s="457"/>
      <c r="CPE7" s="457"/>
      <c r="CPI7" s="457"/>
      <c r="CPM7" s="457"/>
      <c r="CPQ7" s="457"/>
      <c r="CPU7" s="457"/>
      <c r="CPY7" s="457"/>
      <c r="CQC7" s="457"/>
      <c r="CQG7" s="457"/>
      <c r="CQK7" s="457"/>
      <c r="CQO7" s="457"/>
      <c r="CQS7" s="457"/>
      <c r="CQW7" s="457"/>
      <c r="CRA7" s="457"/>
      <c r="CRE7" s="457"/>
      <c r="CRI7" s="457"/>
      <c r="CRM7" s="457"/>
      <c r="CRQ7" s="457"/>
      <c r="CRU7" s="457"/>
      <c r="CRY7" s="457"/>
      <c r="CSC7" s="457"/>
      <c r="CSG7" s="457"/>
      <c r="CSK7" s="457"/>
      <c r="CSO7" s="457"/>
      <c r="CSS7" s="457"/>
      <c r="CSW7" s="457"/>
      <c r="CTA7" s="457"/>
      <c r="CTE7" s="457"/>
      <c r="CTI7" s="457"/>
      <c r="CTM7" s="457"/>
      <c r="CTQ7" s="457"/>
      <c r="CTU7" s="457"/>
      <c r="CTY7" s="457"/>
      <c r="CUC7" s="457"/>
      <c r="CUG7" s="457"/>
      <c r="CUK7" s="457"/>
      <c r="CUO7" s="457"/>
      <c r="CUS7" s="457"/>
      <c r="CUW7" s="457"/>
      <c r="CVA7" s="457"/>
      <c r="CVE7" s="457"/>
      <c r="CVI7" s="457"/>
      <c r="CVM7" s="457"/>
      <c r="CVQ7" s="457"/>
      <c r="CVU7" s="457"/>
      <c r="CVY7" s="457"/>
      <c r="CWC7" s="457"/>
      <c r="CWG7" s="457"/>
      <c r="CWK7" s="457"/>
      <c r="CWO7" s="457"/>
      <c r="CWS7" s="457"/>
      <c r="CWW7" s="457"/>
      <c r="CXA7" s="457"/>
      <c r="CXE7" s="457"/>
      <c r="CXI7" s="457"/>
      <c r="CXM7" s="457"/>
      <c r="CXQ7" s="457"/>
      <c r="CXU7" s="457"/>
      <c r="CXY7" s="457"/>
      <c r="CYC7" s="457"/>
      <c r="CYG7" s="457"/>
      <c r="CYK7" s="457"/>
      <c r="CYO7" s="457"/>
      <c r="CYS7" s="457"/>
      <c r="CYW7" s="457"/>
      <c r="CZA7" s="457"/>
      <c r="CZE7" s="457"/>
      <c r="CZI7" s="457"/>
      <c r="CZM7" s="457"/>
      <c r="CZQ7" s="457"/>
      <c r="CZU7" s="457"/>
      <c r="CZY7" s="457"/>
      <c r="DAC7" s="457"/>
      <c r="DAG7" s="457"/>
      <c r="DAK7" s="457"/>
      <c r="DAO7" s="457"/>
      <c r="DAS7" s="457"/>
      <c r="DAW7" s="457"/>
      <c r="DBA7" s="457"/>
      <c r="DBE7" s="457"/>
      <c r="DBI7" s="457"/>
      <c r="DBM7" s="457"/>
      <c r="DBQ7" s="457"/>
      <c r="DBU7" s="457"/>
      <c r="DBY7" s="457"/>
      <c r="DCC7" s="457"/>
      <c r="DCG7" s="457"/>
      <c r="DCK7" s="457"/>
      <c r="DCO7" s="457"/>
      <c r="DCS7" s="457"/>
      <c r="DCW7" s="457"/>
      <c r="DDA7" s="457"/>
      <c r="DDE7" s="457"/>
      <c r="DDI7" s="457"/>
      <c r="DDM7" s="457"/>
      <c r="DDQ7" s="457"/>
      <c r="DDU7" s="457"/>
      <c r="DDY7" s="457"/>
      <c r="DEC7" s="457"/>
      <c r="DEG7" s="457"/>
      <c r="DEK7" s="457"/>
      <c r="DEO7" s="457"/>
      <c r="DES7" s="457"/>
      <c r="DEW7" s="457"/>
      <c r="DFA7" s="457"/>
      <c r="DFE7" s="457"/>
      <c r="DFI7" s="457"/>
      <c r="DFM7" s="457"/>
      <c r="DFQ7" s="457"/>
      <c r="DFU7" s="457"/>
      <c r="DFY7" s="457"/>
      <c r="DGC7" s="457"/>
      <c r="DGG7" s="457"/>
      <c r="DGK7" s="457"/>
      <c r="DGO7" s="457"/>
      <c r="DGS7" s="457"/>
      <c r="DGW7" s="457"/>
      <c r="DHA7" s="457"/>
      <c r="DHE7" s="457"/>
      <c r="DHI7" s="457"/>
      <c r="DHM7" s="457"/>
      <c r="DHQ7" s="457"/>
      <c r="DHU7" s="457"/>
      <c r="DHY7" s="457"/>
      <c r="DIC7" s="457"/>
      <c r="DIG7" s="457"/>
      <c r="DIK7" s="457"/>
      <c r="DIO7" s="457"/>
      <c r="DIS7" s="457"/>
      <c r="DIW7" s="457"/>
      <c r="DJA7" s="457"/>
      <c r="DJE7" s="457"/>
      <c r="DJI7" s="457"/>
      <c r="DJM7" s="457"/>
      <c r="DJQ7" s="457"/>
      <c r="DJU7" s="457"/>
      <c r="DJY7" s="457"/>
      <c r="DKC7" s="457"/>
      <c r="DKG7" s="457"/>
      <c r="DKK7" s="457"/>
      <c r="DKO7" s="457"/>
      <c r="DKS7" s="457"/>
      <c r="DKW7" s="457"/>
      <c r="DLA7" s="457"/>
      <c r="DLE7" s="457"/>
      <c r="DLI7" s="457"/>
      <c r="DLM7" s="457"/>
      <c r="DLQ7" s="457"/>
      <c r="DLU7" s="457"/>
      <c r="DLY7" s="457"/>
      <c r="DMC7" s="457"/>
      <c r="DMG7" s="457"/>
      <c r="DMK7" s="457"/>
      <c r="DMO7" s="457"/>
      <c r="DMS7" s="457"/>
      <c r="DMW7" s="457"/>
      <c r="DNA7" s="457"/>
      <c r="DNE7" s="457"/>
      <c r="DNI7" s="457"/>
      <c r="DNM7" s="457"/>
      <c r="DNQ7" s="457"/>
      <c r="DNU7" s="457"/>
      <c r="DNY7" s="457"/>
      <c r="DOC7" s="457"/>
      <c r="DOG7" s="457"/>
      <c r="DOK7" s="457"/>
      <c r="DOO7" s="457"/>
      <c r="DOS7" s="457"/>
      <c r="DOW7" s="457"/>
      <c r="DPA7" s="457"/>
      <c r="DPE7" s="457"/>
      <c r="DPI7" s="457"/>
      <c r="DPM7" s="457"/>
      <c r="DPQ7" s="457"/>
      <c r="DPU7" s="457"/>
      <c r="DPY7" s="457"/>
      <c r="DQC7" s="457"/>
      <c r="DQG7" s="457"/>
      <c r="DQK7" s="457"/>
      <c r="DQO7" s="457"/>
      <c r="DQS7" s="457"/>
      <c r="DQW7" s="457"/>
      <c r="DRA7" s="457"/>
      <c r="DRE7" s="457"/>
      <c r="DRI7" s="457"/>
      <c r="DRM7" s="457"/>
      <c r="DRQ7" s="457"/>
      <c r="DRU7" s="457"/>
      <c r="DRY7" s="457"/>
      <c r="DSC7" s="457"/>
      <c r="DSG7" s="457"/>
      <c r="DSK7" s="457"/>
      <c r="DSO7" s="457"/>
      <c r="DSS7" s="457"/>
      <c r="DSW7" s="457"/>
      <c r="DTA7" s="457"/>
      <c r="DTE7" s="457"/>
      <c r="DTI7" s="457"/>
      <c r="DTM7" s="457"/>
      <c r="DTQ7" s="457"/>
      <c r="DTU7" s="457"/>
      <c r="DTY7" s="457"/>
      <c r="DUC7" s="457"/>
      <c r="DUG7" s="457"/>
      <c r="DUK7" s="457"/>
      <c r="DUO7" s="457"/>
      <c r="DUS7" s="457"/>
      <c r="DUW7" s="457"/>
      <c r="DVA7" s="457"/>
      <c r="DVE7" s="457"/>
      <c r="DVI7" s="457"/>
      <c r="DVM7" s="457"/>
      <c r="DVQ7" s="457"/>
      <c r="DVU7" s="457"/>
      <c r="DVY7" s="457"/>
      <c r="DWC7" s="457"/>
      <c r="DWG7" s="457"/>
      <c r="DWK7" s="457"/>
      <c r="DWO7" s="457"/>
      <c r="DWS7" s="457"/>
      <c r="DWW7" s="457"/>
      <c r="DXA7" s="457"/>
      <c r="DXE7" s="457"/>
      <c r="DXI7" s="457"/>
      <c r="DXM7" s="457"/>
      <c r="DXQ7" s="457"/>
      <c r="DXU7" s="457"/>
      <c r="DXY7" s="457"/>
      <c r="DYC7" s="457"/>
      <c r="DYG7" s="457"/>
      <c r="DYK7" s="457"/>
      <c r="DYO7" s="457"/>
      <c r="DYS7" s="457"/>
      <c r="DYW7" s="457"/>
      <c r="DZA7" s="457"/>
      <c r="DZE7" s="457"/>
      <c r="DZI7" s="457"/>
      <c r="DZM7" s="457"/>
      <c r="DZQ7" s="457"/>
      <c r="DZU7" s="457"/>
      <c r="DZY7" s="457"/>
      <c r="EAC7" s="457"/>
      <c r="EAG7" s="457"/>
      <c r="EAK7" s="457"/>
      <c r="EAO7" s="457"/>
      <c r="EAS7" s="457"/>
      <c r="EAW7" s="457"/>
      <c r="EBA7" s="457"/>
      <c r="EBE7" s="457"/>
      <c r="EBI7" s="457"/>
      <c r="EBM7" s="457"/>
      <c r="EBQ7" s="457"/>
      <c r="EBU7" s="457"/>
      <c r="EBY7" s="457"/>
      <c r="ECC7" s="457"/>
      <c r="ECG7" s="457"/>
      <c r="ECK7" s="457"/>
      <c r="ECO7" s="457"/>
      <c r="ECS7" s="457"/>
      <c r="ECW7" s="457"/>
      <c r="EDA7" s="457"/>
      <c r="EDE7" s="457"/>
      <c r="EDI7" s="457"/>
      <c r="EDM7" s="457"/>
      <c r="EDQ7" s="457"/>
      <c r="EDU7" s="457"/>
      <c r="EDY7" s="457"/>
      <c r="EEC7" s="457"/>
      <c r="EEG7" s="457"/>
      <c r="EEK7" s="457"/>
      <c r="EEO7" s="457"/>
      <c r="EES7" s="457"/>
      <c r="EEW7" s="457"/>
      <c r="EFA7" s="457"/>
      <c r="EFE7" s="457"/>
      <c r="EFI7" s="457"/>
      <c r="EFM7" s="457"/>
      <c r="EFQ7" s="457"/>
      <c r="EFU7" s="457"/>
      <c r="EFY7" s="457"/>
      <c r="EGC7" s="457"/>
      <c r="EGG7" s="457"/>
      <c r="EGK7" s="457"/>
      <c r="EGO7" s="457"/>
      <c r="EGS7" s="457"/>
      <c r="EGW7" s="457"/>
      <c r="EHA7" s="457"/>
      <c r="EHE7" s="457"/>
      <c r="EHI7" s="457"/>
      <c r="EHM7" s="457"/>
      <c r="EHQ7" s="457"/>
      <c r="EHU7" s="457"/>
      <c r="EHY7" s="457"/>
      <c r="EIC7" s="457"/>
      <c r="EIG7" s="457"/>
      <c r="EIK7" s="457"/>
      <c r="EIO7" s="457"/>
      <c r="EIS7" s="457"/>
      <c r="EIW7" s="457"/>
      <c r="EJA7" s="457"/>
      <c r="EJE7" s="457"/>
      <c r="EJI7" s="457"/>
      <c r="EJM7" s="457"/>
      <c r="EJQ7" s="457"/>
      <c r="EJU7" s="457"/>
      <c r="EJY7" s="457"/>
      <c r="EKC7" s="457"/>
      <c r="EKG7" s="457"/>
      <c r="EKK7" s="457"/>
      <c r="EKO7" s="457"/>
      <c r="EKS7" s="457"/>
      <c r="EKW7" s="457"/>
      <c r="ELA7" s="457"/>
      <c r="ELE7" s="457"/>
      <c r="ELI7" s="457"/>
      <c r="ELM7" s="457"/>
      <c r="ELQ7" s="457"/>
      <c r="ELU7" s="457"/>
      <c r="ELY7" s="457"/>
      <c r="EMC7" s="457"/>
      <c r="EMG7" s="457"/>
      <c r="EMK7" s="457"/>
      <c r="EMO7" s="457"/>
      <c r="EMS7" s="457"/>
      <c r="EMW7" s="457"/>
      <c r="ENA7" s="457"/>
      <c r="ENE7" s="457"/>
      <c r="ENI7" s="457"/>
      <c r="ENM7" s="457"/>
      <c r="ENQ7" s="457"/>
      <c r="ENU7" s="457"/>
      <c r="ENY7" s="457"/>
      <c r="EOC7" s="457"/>
      <c r="EOG7" s="457"/>
      <c r="EOK7" s="457"/>
      <c r="EOO7" s="457"/>
      <c r="EOS7" s="457"/>
      <c r="EOW7" s="457"/>
      <c r="EPA7" s="457"/>
      <c r="EPE7" s="457"/>
      <c r="EPI7" s="457"/>
      <c r="EPM7" s="457"/>
      <c r="EPQ7" s="457"/>
      <c r="EPU7" s="457"/>
      <c r="EPY7" s="457"/>
      <c r="EQC7" s="457"/>
      <c r="EQG7" s="457"/>
      <c r="EQK7" s="457"/>
      <c r="EQO7" s="457"/>
      <c r="EQS7" s="457"/>
      <c r="EQW7" s="457"/>
      <c r="ERA7" s="457"/>
      <c r="ERE7" s="457"/>
      <c r="ERI7" s="457"/>
      <c r="ERM7" s="457"/>
      <c r="ERQ7" s="457"/>
      <c r="ERU7" s="457"/>
      <c r="ERY7" s="457"/>
      <c r="ESC7" s="457"/>
      <c r="ESG7" s="457"/>
      <c r="ESK7" s="457"/>
      <c r="ESO7" s="457"/>
      <c r="ESS7" s="457"/>
      <c r="ESW7" s="457"/>
      <c r="ETA7" s="457"/>
      <c r="ETE7" s="457"/>
      <c r="ETI7" s="457"/>
      <c r="ETM7" s="457"/>
      <c r="ETQ7" s="457"/>
      <c r="ETU7" s="457"/>
      <c r="ETY7" s="457"/>
      <c r="EUC7" s="457"/>
      <c r="EUG7" s="457"/>
      <c r="EUK7" s="457"/>
      <c r="EUO7" s="457"/>
      <c r="EUS7" s="457"/>
      <c r="EUW7" s="457"/>
      <c r="EVA7" s="457"/>
      <c r="EVE7" s="457"/>
      <c r="EVI7" s="457"/>
      <c r="EVM7" s="457"/>
      <c r="EVQ7" s="457"/>
      <c r="EVU7" s="457"/>
      <c r="EVY7" s="457"/>
      <c r="EWC7" s="457"/>
      <c r="EWG7" s="457"/>
      <c r="EWK7" s="457"/>
      <c r="EWO7" s="457"/>
      <c r="EWS7" s="457"/>
      <c r="EWW7" s="457"/>
      <c r="EXA7" s="457"/>
      <c r="EXE7" s="457"/>
      <c r="EXI7" s="457"/>
      <c r="EXM7" s="457"/>
      <c r="EXQ7" s="457"/>
      <c r="EXU7" s="457"/>
      <c r="EXY7" s="457"/>
      <c r="EYC7" s="457"/>
      <c r="EYG7" s="457"/>
      <c r="EYK7" s="457"/>
      <c r="EYO7" s="457"/>
      <c r="EYS7" s="457"/>
      <c r="EYW7" s="457"/>
      <c r="EZA7" s="457"/>
      <c r="EZE7" s="457"/>
      <c r="EZI7" s="457"/>
      <c r="EZM7" s="457"/>
      <c r="EZQ7" s="457"/>
      <c r="EZU7" s="457"/>
      <c r="EZY7" s="457"/>
      <c r="FAC7" s="457"/>
      <c r="FAG7" s="457"/>
      <c r="FAK7" s="457"/>
      <c r="FAO7" s="457"/>
      <c r="FAS7" s="457"/>
      <c r="FAW7" s="457"/>
      <c r="FBA7" s="457"/>
      <c r="FBE7" s="457"/>
      <c r="FBI7" s="457"/>
      <c r="FBM7" s="457"/>
      <c r="FBQ7" s="457"/>
      <c r="FBU7" s="457"/>
      <c r="FBY7" s="457"/>
      <c r="FCC7" s="457"/>
      <c r="FCG7" s="457"/>
      <c r="FCK7" s="457"/>
      <c r="FCO7" s="457"/>
      <c r="FCS7" s="457"/>
      <c r="FCW7" s="457"/>
      <c r="FDA7" s="457"/>
      <c r="FDE7" s="457"/>
      <c r="FDI7" s="457"/>
      <c r="FDM7" s="457"/>
      <c r="FDQ7" s="457"/>
      <c r="FDU7" s="457"/>
      <c r="FDY7" s="457"/>
      <c r="FEC7" s="457"/>
      <c r="FEG7" s="457"/>
      <c r="FEK7" s="457"/>
      <c r="FEO7" s="457"/>
      <c r="FES7" s="457"/>
      <c r="FEW7" s="457"/>
      <c r="FFA7" s="457"/>
      <c r="FFE7" s="457"/>
      <c r="FFI7" s="457"/>
      <c r="FFM7" s="457"/>
      <c r="FFQ7" s="457"/>
      <c r="FFU7" s="457"/>
      <c r="FFY7" s="457"/>
      <c r="FGC7" s="457"/>
      <c r="FGG7" s="457"/>
      <c r="FGK7" s="457"/>
      <c r="FGO7" s="457"/>
      <c r="FGS7" s="457"/>
      <c r="FGW7" s="457"/>
      <c r="FHA7" s="457"/>
      <c r="FHE7" s="457"/>
      <c r="FHI7" s="457"/>
      <c r="FHM7" s="457"/>
      <c r="FHQ7" s="457"/>
      <c r="FHU7" s="457"/>
      <c r="FHY7" s="457"/>
      <c r="FIC7" s="457"/>
      <c r="FIG7" s="457"/>
      <c r="FIK7" s="457"/>
      <c r="FIO7" s="457"/>
      <c r="FIS7" s="457"/>
      <c r="FIW7" s="457"/>
      <c r="FJA7" s="457"/>
      <c r="FJE7" s="457"/>
      <c r="FJI7" s="457"/>
      <c r="FJM7" s="457"/>
      <c r="FJQ7" s="457"/>
      <c r="FJU7" s="457"/>
      <c r="FJY7" s="457"/>
      <c r="FKC7" s="457"/>
      <c r="FKG7" s="457"/>
      <c r="FKK7" s="457"/>
      <c r="FKO7" s="457"/>
      <c r="FKS7" s="457"/>
      <c r="FKW7" s="457"/>
      <c r="FLA7" s="457"/>
      <c r="FLE7" s="457"/>
      <c r="FLI7" s="457"/>
      <c r="FLM7" s="457"/>
      <c r="FLQ7" s="457"/>
      <c r="FLU7" s="457"/>
      <c r="FLY7" s="457"/>
      <c r="FMC7" s="457"/>
      <c r="FMG7" s="457"/>
      <c r="FMK7" s="457"/>
      <c r="FMO7" s="457"/>
      <c r="FMS7" s="457"/>
      <c r="FMW7" s="457"/>
      <c r="FNA7" s="457"/>
      <c r="FNE7" s="457"/>
      <c r="FNI7" s="457"/>
      <c r="FNM7" s="457"/>
      <c r="FNQ7" s="457"/>
      <c r="FNU7" s="457"/>
      <c r="FNY7" s="457"/>
      <c r="FOC7" s="457"/>
      <c r="FOG7" s="457"/>
      <c r="FOK7" s="457"/>
      <c r="FOO7" s="457"/>
      <c r="FOS7" s="457"/>
      <c r="FOW7" s="457"/>
      <c r="FPA7" s="457"/>
      <c r="FPE7" s="457"/>
      <c r="FPI7" s="457"/>
      <c r="FPM7" s="457"/>
      <c r="FPQ7" s="457"/>
      <c r="FPU7" s="457"/>
      <c r="FPY7" s="457"/>
      <c r="FQC7" s="457"/>
      <c r="FQG7" s="457"/>
      <c r="FQK7" s="457"/>
      <c r="FQO7" s="457"/>
      <c r="FQS7" s="457"/>
      <c r="FQW7" s="457"/>
      <c r="FRA7" s="457"/>
      <c r="FRE7" s="457"/>
      <c r="FRI7" s="457"/>
      <c r="FRM7" s="457"/>
      <c r="FRQ7" s="457"/>
      <c r="FRU7" s="457"/>
      <c r="FRY7" s="457"/>
      <c r="FSC7" s="457"/>
      <c r="FSG7" s="457"/>
      <c r="FSK7" s="457"/>
      <c r="FSO7" s="457"/>
      <c r="FSS7" s="457"/>
      <c r="FSW7" s="457"/>
      <c r="FTA7" s="457"/>
      <c r="FTE7" s="457"/>
      <c r="FTI7" s="457"/>
      <c r="FTM7" s="457"/>
      <c r="FTQ7" s="457"/>
      <c r="FTU7" s="457"/>
      <c r="FTY7" s="457"/>
      <c r="FUC7" s="457"/>
      <c r="FUG7" s="457"/>
      <c r="FUK7" s="457"/>
      <c r="FUO7" s="457"/>
      <c r="FUS7" s="457"/>
      <c r="FUW7" s="457"/>
      <c r="FVA7" s="457"/>
      <c r="FVE7" s="457"/>
      <c r="FVI7" s="457"/>
      <c r="FVM7" s="457"/>
      <c r="FVQ7" s="457"/>
      <c r="FVU7" s="457"/>
      <c r="FVY7" s="457"/>
      <c r="FWC7" s="457"/>
      <c r="FWG7" s="457"/>
      <c r="FWK7" s="457"/>
      <c r="FWO7" s="457"/>
      <c r="FWS7" s="457"/>
      <c r="FWW7" s="457"/>
      <c r="FXA7" s="457"/>
      <c r="FXE7" s="457"/>
      <c r="FXI7" s="457"/>
      <c r="FXM7" s="457"/>
      <c r="FXQ7" s="457"/>
      <c r="FXU7" s="457"/>
      <c r="FXY7" s="457"/>
      <c r="FYC7" s="457"/>
      <c r="FYG7" s="457"/>
      <c r="FYK7" s="457"/>
      <c r="FYO7" s="457"/>
      <c r="FYS7" s="457"/>
      <c r="FYW7" s="457"/>
      <c r="FZA7" s="457"/>
      <c r="FZE7" s="457"/>
      <c r="FZI7" s="457"/>
      <c r="FZM7" s="457"/>
      <c r="FZQ7" s="457"/>
      <c r="FZU7" s="457"/>
      <c r="FZY7" s="457"/>
      <c r="GAC7" s="457"/>
      <c r="GAG7" s="457"/>
      <c r="GAK7" s="457"/>
      <c r="GAO7" s="457"/>
      <c r="GAS7" s="457"/>
      <c r="GAW7" s="457"/>
      <c r="GBA7" s="457"/>
      <c r="GBE7" s="457"/>
      <c r="GBI7" s="457"/>
      <c r="GBM7" s="457"/>
      <c r="GBQ7" s="457"/>
      <c r="GBU7" s="457"/>
      <c r="GBY7" s="457"/>
      <c r="GCC7" s="457"/>
      <c r="GCG7" s="457"/>
      <c r="GCK7" s="457"/>
      <c r="GCO7" s="457"/>
      <c r="GCS7" s="457"/>
      <c r="GCW7" s="457"/>
      <c r="GDA7" s="457"/>
      <c r="GDE7" s="457"/>
      <c r="GDI7" s="457"/>
      <c r="GDM7" s="457"/>
      <c r="GDQ7" s="457"/>
      <c r="GDU7" s="457"/>
      <c r="GDY7" s="457"/>
      <c r="GEC7" s="457"/>
      <c r="GEG7" s="457"/>
      <c r="GEK7" s="457"/>
      <c r="GEO7" s="457"/>
      <c r="GES7" s="457"/>
      <c r="GEW7" s="457"/>
      <c r="GFA7" s="457"/>
      <c r="GFE7" s="457"/>
      <c r="GFI7" s="457"/>
      <c r="GFM7" s="457"/>
      <c r="GFQ7" s="457"/>
      <c r="GFU7" s="457"/>
      <c r="GFY7" s="457"/>
      <c r="GGC7" s="457"/>
      <c r="GGG7" s="457"/>
      <c r="GGK7" s="457"/>
      <c r="GGO7" s="457"/>
      <c r="GGS7" s="457"/>
      <c r="GGW7" s="457"/>
      <c r="GHA7" s="457"/>
      <c r="GHE7" s="457"/>
      <c r="GHI7" s="457"/>
      <c r="GHM7" s="457"/>
      <c r="GHQ7" s="457"/>
      <c r="GHU7" s="457"/>
      <c r="GHY7" s="457"/>
      <c r="GIC7" s="457"/>
      <c r="GIG7" s="457"/>
      <c r="GIK7" s="457"/>
      <c r="GIO7" s="457"/>
      <c r="GIS7" s="457"/>
      <c r="GIW7" s="457"/>
      <c r="GJA7" s="457"/>
      <c r="GJE7" s="457"/>
      <c r="GJI7" s="457"/>
      <c r="GJM7" s="457"/>
      <c r="GJQ7" s="457"/>
      <c r="GJU7" s="457"/>
      <c r="GJY7" s="457"/>
      <c r="GKC7" s="457"/>
      <c r="GKG7" s="457"/>
      <c r="GKK7" s="457"/>
      <c r="GKO7" s="457"/>
      <c r="GKS7" s="457"/>
      <c r="GKW7" s="457"/>
      <c r="GLA7" s="457"/>
      <c r="GLE7" s="457"/>
      <c r="GLI7" s="457"/>
      <c r="GLM7" s="457"/>
      <c r="GLQ7" s="457"/>
      <c r="GLU7" s="457"/>
      <c r="GLY7" s="457"/>
      <c r="GMC7" s="457"/>
      <c r="GMG7" s="457"/>
      <c r="GMK7" s="457"/>
      <c r="GMO7" s="457"/>
      <c r="GMS7" s="457"/>
      <c r="GMW7" s="457"/>
      <c r="GNA7" s="457"/>
      <c r="GNE7" s="457"/>
      <c r="GNI7" s="457"/>
      <c r="GNM7" s="457"/>
      <c r="GNQ7" s="457"/>
      <c r="GNU7" s="457"/>
      <c r="GNY7" s="457"/>
      <c r="GOC7" s="457"/>
      <c r="GOG7" s="457"/>
      <c r="GOK7" s="457"/>
      <c r="GOO7" s="457"/>
      <c r="GOS7" s="457"/>
      <c r="GOW7" s="457"/>
      <c r="GPA7" s="457"/>
      <c r="GPE7" s="457"/>
      <c r="GPI7" s="457"/>
      <c r="GPM7" s="457"/>
      <c r="GPQ7" s="457"/>
      <c r="GPU7" s="457"/>
      <c r="GPY7" s="457"/>
      <c r="GQC7" s="457"/>
      <c r="GQG7" s="457"/>
      <c r="GQK7" s="457"/>
      <c r="GQO7" s="457"/>
      <c r="GQS7" s="457"/>
      <c r="GQW7" s="457"/>
      <c r="GRA7" s="457"/>
      <c r="GRE7" s="457"/>
      <c r="GRI7" s="457"/>
      <c r="GRM7" s="457"/>
      <c r="GRQ7" s="457"/>
      <c r="GRU7" s="457"/>
      <c r="GRY7" s="457"/>
      <c r="GSC7" s="457"/>
      <c r="GSG7" s="457"/>
      <c r="GSK7" s="457"/>
      <c r="GSO7" s="457"/>
      <c r="GSS7" s="457"/>
      <c r="GSW7" s="457"/>
      <c r="GTA7" s="457"/>
      <c r="GTE7" s="457"/>
      <c r="GTI7" s="457"/>
      <c r="GTM7" s="457"/>
      <c r="GTQ7" s="457"/>
      <c r="GTU7" s="457"/>
      <c r="GTY7" s="457"/>
      <c r="GUC7" s="457"/>
      <c r="GUG7" s="457"/>
      <c r="GUK7" s="457"/>
      <c r="GUO7" s="457"/>
      <c r="GUS7" s="457"/>
      <c r="GUW7" s="457"/>
      <c r="GVA7" s="457"/>
      <c r="GVE7" s="457"/>
      <c r="GVI7" s="457"/>
      <c r="GVM7" s="457"/>
      <c r="GVQ7" s="457"/>
      <c r="GVU7" s="457"/>
      <c r="GVY7" s="457"/>
      <c r="GWC7" s="457"/>
      <c r="GWG7" s="457"/>
      <c r="GWK7" s="457"/>
      <c r="GWO7" s="457"/>
      <c r="GWS7" s="457"/>
      <c r="GWW7" s="457"/>
      <c r="GXA7" s="457"/>
      <c r="GXE7" s="457"/>
      <c r="GXI7" s="457"/>
      <c r="GXM7" s="457"/>
      <c r="GXQ7" s="457"/>
      <c r="GXU7" s="457"/>
      <c r="GXY7" s="457"/>
      <c r="GYC7" s="457"/>
      <c r="GYG7" s="457"/>
      <c r="GYK7" s="457"/>
      <c r="GYO7" s="457"/>
      <c r="GYS7" s="457"/>
      <c r="GYW7" s="457"/>
      <c r="GZA7" s="457"/>
      <c r="GZE7" s="457"/>
      <c r="GZI7" s="457"/>
      <c r="GZM7" s="457"/>
      <c r="GZQ7" s="457"/>
      <c r="GZU7" s="457"/>
      <c r="GZY7" s="457"/>
      <c r="HAC7" s="457"/>
      <c r="HAG7" s="457"/>
      <c r="HAK7" s="457"/>
      <c r="HAO7" s="457"/>
      <c r="HAS7" s="457"/>
      <c r="HAW7" s="457"/>
      <c r="HBA7" s="457"/>
      <c r="HBE7" s="457"/>
      <c r="HBI7" s="457"/>
      <c r="HBM7" s="457"/>
      <c r="HBQ7" s="457"/>
      <c r="HBU7" s="457"/>
      <c r="HBY7" s="457"/>
      <c r="HCC7" s="457"/>
      <c r="HCG7" s="457"/>
      <c r="HCK7" s="457"/>
      <c r="HCO7" s="457"/>
      <c r="HCS7" s="457"/>
      <c r="HCW7" s="457"/>
      <c r="HDA7" s="457"/>
      <c r="HDE7" s="457"/>
      <c r="HDI7" s="457"/>
      <c r="HDM7" s="457"/>
      <c r="HDQ7" s="457"/>
      <c r="HDU7" s="457"/>
      <c r="HDY7" s="457"/>
      <c r="HEC7" s="457"/>
      <c r="HEG7" s="457"/>
      <c r="HEK7" s="457"/>
      <c r="HEO7" s="457"/>
      <c r="HES7" s="457"/>
      <c r="HEW7" s="457"/>
      <c r="HFA7" s="457"/>
      <c r="HFE7" s="457"/>
      <c r="HFI7" s="457"/>
      <c r="HFM7" s="457"/>
      <c r="HFQ7" s="457"/>
      <c r="HFU7" s="457"/>
      <c r="HFY7" s="457"/>
      <c r="HGC7" s="457"/>
      <c r="HGG7" s="457"/>
      <c r="HGK7" s="457"/>
      <c r="HGO7" s="457"/>
      <c r="HGS7" s="457"/>
      <c r="HGW7" s="457"/>
      <c r="HHA7" s="457"/>
      <c r="HHE7" s="457"/>
      <c r="HHI7" s="457"/>
      <c r="HHM7" s="457"/>
      <c r="HHQ7" s="457"/>
      <c r="HHU7" s="457"/>
      <c r="HHY7" s="457"/>
      <c r="HIC7" s="457"/>
      <c r="HIG7" s="457"/>
      <c r="HIK7" s="457"/>
      <c r="HIO7" s="457"/>
      <c r="HIS7" s="457"/>
      <c r="HIW7" s="457"/>
      <c r="HJA7" s="457"/>
      <c r="HJE7" s="457"/>
      <c r="HJI7" s="457"/>
      <c r="HJM7" s="457"/>
      <c r="HJQ7" s="457"/>
      <c r="HJU7" s="457"/>
      <c r="HJY7" s="457"/>
      <c r="HKC7" s="457"/>
      <c r="HKG7" s="457"/>
      <c r="HKK7" s="457"/>
      <c r="HKO7" s="457"/>
      <c r="HKS7" s="457"/>
      <c r="HKW7" s="457"/>
      <c r="HLA7" s="457"/>
      <c r="HLE7" s="457"/>
      <c r="HLI7" s="457"/>
      <c r="HLM7" s="457"/>
      <c r="HLQ7" s="457"/>
      <c r="HLU7" s="457"/>
      <c r="HLY7" s="457"/>
      <c r="HMC7" s="457"/>
      <c r="HMG7" s="457"/>
      <c r="HMK7" s="457"/>
      <c r="HMO7" s="457"/>
      <c r="HMS7" s="457"/>
      <c r="HMW7" s="457"/>
      <c r="HNA7" s="457"/>
      <c r="HNE7" s="457"/>
      <c r="HNI7" s="457"/>
      <c r="HNM7" s="457"/>
      <c r="HNQ7" s="457"/>
      <c r="HNU7" s="457"/>
      <c r="HNY7" s="457"/>
      <c r="HOC7" s="457"/>
      <c r="HOG7" s="457"/>
      <c r="HOK7" s="457"/>
      <c r="HOO7" s="457"/>
      <c r="HOS7" s="457"/>
      <c r="HOW7" s="457"/>
      <c r="HPA7" s="457"/>
      <c r="HPE7" s="457"/>
      <c r="HPI7" s="457"/>
      <c r="HPM7" s="457"/>
      <c r="HPQ7" s="457"/>
      <c r="HPU7" s="457"/>
      <c r="HPY7" s="457"/>
      <c r="HQC7" s="457"/>
      <c r="HQG7" s="457"/>
      <c r="HQK7" s="457"/>
      <c r="HQO7" s="457"/>
      <c r="HQS7" s="457"/>
      <c r="HQW7" s="457"/>
      <c r="HRA7" s="457"/>
      <c r="HRE7" s="457"/>
      <c r="HRI7" s="457"/>
      <c r="HRM7" s="457"/>
      <c r="HRQ7" s="457"/>
      <c r="HRU7" s="457"/>
      <c r="HRY7" s="457"/>
      <c r="HSC7" s="457"/>
      <c r="HSG7" s="457"/>
      <c r="HSK7" s="457"/>
      <c r="HSO7" s="457"/>
      <c r="HSS7" s="457"/>
      <c r="HSW7" s="457"/>
      <c r="HTA7" s="457"/>
      <c r="HTE7" s="457"/>
      <c r="HTI7" s="457"/>
      <c r="HTM7" s="457"/>
      <c r="HTQ7" s="457"/>
      <c r="HTU7" s="457"/>
      <c r="HTY7" s="457"/>
      <c r="HUC7" s="457"/>
      <c r="HUG7" s="457"/>
      <c r="HUK7" s="457"/>
      <c r="HUO7" s="457"/>
      <c r="HUS7" s="457"/>
      <c r="HUW7" s="457"/>
      <c r="HVA7" s="457"/>
      <c r="HVE7" s="457"/>
      <c r="HVI7" s="457"/>
      <c r="HVM7" s="457"/>
      <c r="HVQ7" s="457"/>
      <c r="HVU7" s="457"/>
      <c r="HVY7" s="457"/>
      <c r="HWC7" s="457"/>
      <c r="HWG7" s="457"/>
      <c r="HWK7" s="457"/>
      <c r="HWO7" s="457"/>
      <c r="HWS7" s="457"/>
      <c r="HWW7" s="457"/>
      <c r="HXA7" s="457"/>
      <c r="HXE7" s="457"/>
      <c r="HXI7" s="457"/>
      <c r="HXM7" s="457"/>
      <c r="HXQ7" s="457"/>
      <c r="HXU7" s="457"/>
      <c r="HXY7" s="457"/>
      <c r="HYC7" s="457"/>
      <c r="HYG7" s="457"/>
      <c r="HYK7" s="457"/>
      <c r="HYO7" s="457"/>
      <c r="HYS7" s="457"/>
      <c r="HYW7" s="457"/>
      <c r="HZA7" s="457"/>
      <c r="HZE7" s="457"/>
      <c r="HZI7" s="457"/>
      <c r="HZM7" s="457"/>
      <c r="HZQ7" s="457"/>
      <c r="HZU7" s="457"/>
      <c r="HZY7" s="457"/>
      <c r="IAC7" s="457"/>
      <c r="IAG7" s="457"/>
      <c r="IAK7" s="457"/>
      <c r="IAO7" s="457"/>
      <c r="IAS7" s="457"/>
      <c r="IAW7" s="457"/>
      <c r="IBA7" s="457"/>
      <c r="IBE7" s="457"/>
      <c r="IBI7" s="457"/>
      <c r="IBM7" s="457"/>
      <c r="IBQ7" s="457"/>
      <c r="IBU7" s="457"/>
      <c r="IBY7" s="457"/>
      <c r="ICC7" s="457"/>
      <c r="ICG7" s="457"/>
      <c r="ICK7" s="457"/>
      <c r="ICO7" s="457"/>
      <c r="ICS7" s="457"/>
      <c r="ICW7" s="457"/>
      <c r="IDA7" s="457"/>
      <c r="IDE7" s="457"/>
      <c r="IDI7" s="457"/>
      <c r="IDM7" s="457"/>
      <c r="IDQ7" s="457"/>
      <c r="IDU7" s="457"/>
      <c r="IDY7" s="457"/>
      <c r="IEC7" s="457"/>
      <c r="IEG7" s="457"/>
      <c r="IEK7" s="457"/>
      <c r="IEO7" s="457"/>
      <c r="IES7" s="457"/>
      <c r="IEW7" s="457"/>
      <c r="IFA7" s="457"/>
      <c r="IFE7" s="457"/>
      <c r="IFI7" s="457"/>
      <c r="IFM7" s="457"/>
      <c r="IFQ7" s="457"/>
      <c r="IFU7" s="457"/>
      <c r="IFY7" s="457"/>
      <c r="IGC7" s="457"/>
      <c r="IGG7" s="457"/>
      <c r="IGK7" s="457"/>
      <c r="IGO7" s="457"/>
      <c r="IGS7" s="457"/>
      <c r="IGW7" s="457"/>
      <c r="IHA7" s="457"/>
      <c r="IHE7" s="457"/>
      <c r="IHI7" s="457"/>
      <c r="IHM7" s="457"/>
      <c r="IHQ7" s="457"/>
      <c r="IHU7" s="457"/>
      <c r="IHY7" s="457"/>
      <c r="IIC7" s="457"/>
      <c r="IIG7" s="457"/>
      <c r="IIK7" s="457"/>
      <c r="IIO7" s="457"/>
      <c r="IIS7" s="457"/>
      <c r="IIW7" s="457"/>
      <c r="IJA7" s="457"/>
      <c r="IJE7" s="457"/>
      <c r="IJI7" s="457"/>
      <c r="IJM7" s="457"/>
      <c r="IJQ7" s="457"/>
      <c r="IJU7" s="457"/>
      <c r="IJY7" s="457"/>
      <c r="IKC7" s="457"/>
      <c r="IKG7" s="457"/>
      <c r="IKK7" s="457"/>
      <c r="IKO7" s="457"/>
      <c r="IKS7" s="457"/>
      <c r="IKW7" s="457"/>
      <c r="ILA7" s="457"/>
      <c r="ILE7" s="457"/>
      <c r="ILI7" s="457"/>
      <c r="ILM7" s="457"/>
      <c r="ILQ7" s="457"/>
      <c r="ILU7" s="457"/>
      <c r="ILY7" s="457"/>
      <c r="IMC7" s="457"/>
      <c r="IMG7" s="457"/>
      <c r="IMK7" s="457"/>
      <c r="IMO7" s="457"/>
      <c r="IMS7" s="457"/>
      <c r="IMW7" s="457"/>
      <c r="INA7" s="457"/>
      <c r="INE7" s="457"/>
      <c r="INI7" s="457"/>
      <c r="INM7" s="457"/>
      <c r="INQ7" s="457"/>
      <c r="INU7" s="457"/>
      <c r="INY7" s="457"/>
      <c r="IOC7" s="457"/>
      <c r="IOG7" s="457"/>
      <c r="IOK7" s="457"/>
      <c r="IOO7" s="457"/>
      <c r="IOS7" s="457"/>
      <c r="IOW7" s="457"/>
      <c r="IPA7" s="457"/>
      <c r="IPE7" s="457"/>
      <c r="IPI7" s="457"/>
      <c r="IPM7" s="457"/>
      <c r="IPQ7" s="457"/>
      <c r="IPU7" s="457"/>
      <c r="IPY7" s="457"/>
      <c r="IQC7" s="457"/>
      <c r="IQG7" s="457"/>
      <c r="IQK7" s="457"/>
      <c r="IQO7" s="457"/>
      <c r="IQS7" s="457"/>
      <c r="IQW7" s="457"/>
      <c r="IRA7" s="457"/>
      <c r="IRE7" s="457"/>
      <c r="IRI7" s="457"/>
      <c r="IRM7" s="457"/>
      <c r="IRQ7" s="457"/>
      <c r="IRU7" s="457"/>
      <c r="IRY7" s="457"/>
      <c r="ISC7" s="457"/>
      <c r="ISG7" s="457"/>
      <c r="ISK7" s="457"/>
      <c r="ISO7" s="457"/>
      <c r="ISS7" s="457"/>
      <c r="ISW7" s="457"/>
      <c r="ITA7" s="457"/>
      <c r="ITE7" s="457"/>
      <c r="ITI7" s="457"/>
      <c r="ITM7" s="457"/>
      <c r="ITQ7" s="457"/>
      <c r="ITU7" s="457"/>
      <c r="ITY7" s="457"/>
      <c r="IUC7" s="457"/>
      <c r="IUG7" s="457"/>
      <c r="IUK7" s="457"/>
      <c r="IUO7" s="457"/>
      <c r="IUS7" s="457"/>
      <c r="IUW7" s="457"/>
      <c r="IVA7" s="457"/>
      <c r="IVE7" s="457"/>
      <c r="IVI7" s="457"/>
      <c r="IVM7" s="457"/>
      <c r="IVQ7" s="457"/>
      <c r="IVU7" s="457"/>
      <c r="IVY7" s="457"/>
      <c r="IWC7" s="457"/>
      <c r="IWG7" s="457"/>
      <c r="IWK7" s="457"/>
      <c r="IWO7" s="457"/>
      <c r="IWS7" s="457"/>
      <c r="IWW7" s="457"/>
      <c r="IXA7" s="457"/>
      <c r="IXE7" s="457"/>
      <c r="IXI7" s="457"/>
      <c r="IXM7" s="457"/>
      <c r="IXQ7" s="457"/>
      <c r="IXU7" s="457"/>
      <c r="IXY7" s="457"/>
      <c r="IYC7" s="457"/>
      <c r="IYG7" s="457"/>
      <c r="IYK7" s="457"/>
      <c r="IYO7" s="457"/>
      <c r="IYS7" s="457"/>
      <c r="IYW7" s="457"/>
      <c r="IZA7" s="457"/>
      <c r="IZE7" s="457"/>
      <c r="IZI7" s="457"/>
      <c r="IZM7" s="457"/>
      <c r="IZQ7" s="457"/>
      <c r="IZU7" s="457"/>
      <c r="IZY7" s="457"/>
      <c r="JAC7" s="457"/>
      <c r="JAG7" s="457"/>
      <c r="JAK7" s="457"/>
      <c r="JAO7" s="457"/>
      <c r="JAS7" s="457"/>
      <c r="JAW7" s="457"/>
      <c r="JBA7" s="457"/>
      <c r="JBE7" s="457"/>
      <c r="JBI7" s="457"/>
      <c r="JBM7" s="457"/>
      <c r="JBQ7" s="457"/>
      <c r="JBU7" s="457"/>
      <c r="JBY7" s="457"/>
      <c r="JCC7" s="457"/>
      <c r="JCG7" s="457"/>
      <c r="JCK7" s="457"/>
      <c r="JCO7" s="457"/>
      <c r="JCS7" s="457"/>
      <c r="JCW7" s="457"/>
      <c r="JDA7" s="457"/>
      <c r="JDE7" s="457"/>
      <c r="JDI7" s="457"/>
      <c r="JDM7" s="457"/>
      <c r="JDQ7" s="457"/>
      <c r="JDU7" s="457"/>
      <c r="JDY7" s="457"/>
      <c r="JEC7" s="457"/>
      <c r="JEG7" s="457"/>
      <c r="JEK7" s="457"/>
      <c r="JEO7" s="457"/>
      <c r="JES7" s="457"/>
      <c r="JEW7" s="457"/>
      <c r="JFA7" s="457"/>
      <c r="JFE7" s="457"/>
      <c r="JFI7" s="457"/>
      <c r="JFM7" s="457"/>
      <c r="JFQ7" s="457"/>
      <c r="JFU7" s="457"/>
      <c r="JFY7" s="457"/>
      <c r="JGC7" s="457"/>
      <c r="JGG7" s="457"/>
      <c r="JGK7" s="457"/>
      <c r="JGO7" s="457"/>
      <c r="JGS7" s="457"/>
      <c r="JGW7" s="457"/>
      <c r="JHA7" s="457"/>
      <c r="JHE7" s="457"/>
      <c r="JHI7" s="457"/>
      <c r="JHM7" s="457"/>
      <c r="JHQ7" s="457"/>
      <c r="JHU7" s="457"/>
      <c r="JHY7" s="457"/>
      <c r="JIC7" s="457"/>
      <c r="JIG7" s="457"/>
      <c r="JIK7" s="457"/>
      <c r="JIO7" s="457"/>
      <c r="JIS7" s="457"/>
      <c r="JIW7" s="457"/>
      <c r="JJA7" s="457"/>
      <c r="JJE7" s="457"/>
      <c r="JJI7" s="457"/>
      <c r="JJM7" s="457"/>
      <c r="JJQ7" s="457"/>
      <c r="JJU7" s="457"/>
      <c r="JJY7" s="457"/>
      <c r="JKC7" s="457"/>
      <c r="JKG7" s="457"/>
      <c r="JKK7" s="457"/>
      <c r="JKO7" s="457"/>
      <c r="JKS7" s="457"/>
      <c r="JKW7" s="457"/>
      <c r="JLA7" s="457"/>
      <c r="JLE7" s="457"/>
      <c r="JLI7" s="457"/>
      <c r="JLM7" s="457"/>
      <c r="JLQ7" s="457"/>
      <c r="JLU7" s="457"/>
      <c r="JLY7" s="457"/>
      <c r="JMC7" s="457"/>
      <c r="JMG7" s="457"/>
      <c r="JMK7" s="457"/>
      <c r="JMO7" s="457"/>
      <c r="JMS7" s="457"/>
      <c r="JMW7" s="457"/>
      <c r="JNA7" s="457"/>
      <c r="JNE7" s="457"/>
      <c r="JNI7" s="457"/>
      <c r="JNM7" s="457"/>
      <c r="JNQ7" s="457"/>
      <c r="JNU7" s="457"/>
      <c r="JNY7" s="457"/>
      <c r="JOC7" s="457"/>
      <c r="JOG7" s="457"/>
      <c r="JOK7" s="457"/>
      <c r="JOO7" s="457"/>
      <c r="JOS7" s="457"/>
      <c r="JOW7" s="457"/>
      <c r="JPA7" s="457"/>
      <c r="JPE7" s="457"/>
      <c r="JPI7" s="457"/>
      <c r="JPM7" s="457"/>
      <c r="JPQ7" s="457"/>
      <c r="JPU7" s="457"/>
      <c r="JPY7" s="457"/>
      <c r="JQC7" s="457"/>
      <c r="JQG7" s="457"/>
      <c r="JQK7" s="457"/>
      <c r="JQO7" s="457"/>
      <c r="JQS7" s="457"/>
      <c r="JQW7" s="457"/>
      <c r="JRA7" s="457"/>
      <c r="JRE7" s="457"/>
      <c r="JRI7" s="457"/>
      <c r="JRM7" s="457"/>
      <c r="JRQ7" s="457"/>
      <c r="JRU7" s="457"/>
      <c r="JRY7" s="457"/>
      <c r="JSC7" s="457"/>
      <c r="JSG7" s="457"/>
      <c r="JSK7" s="457"/>
      <c r="JSO7" s="457"/>
      <c r="JSS7" s="457"/>
      <c r="JSW7" s="457"/>
      <c r="JTA7" s="457"/>
      <c r="JTE7" s="457"/>
      <c r="JTI7" s="457"/>
      <c r="JTM7" s="457"/>
      <c r="JTQ7" s="457"/>
      <c r="JTU7" s="457"/>
      <c r="JTY7" s="457"/>
      <c r="JUC7" s="457"/>
      <c r="JUG7" s="457"/>
      <c r="JUK7" s="457"/>
      <c r="JUO7" s="457"/>
      <c r="JUS7" s="457"/>
      <c r="JUW7" s="457"/>
      <c r="JVA7" s="457"/>
      <c r="JVE7" s="457"/>
      <c r="JVI7" s="457"/>
      <c r="JVM7" s="457"/>
      <c r="JVQ7" s="457"/>
      <c r="JVU7" s="457"/>
      <c r="JVY7" s="457"/>
      <c r="JWC7" s="457"/>
      <c r="JWG7" s="457"/>
      <c r="JWK7" s="457"/>
      <c r="JWO7" s="457"/>
      <c r="JWS7" s="457"/>
      <c r="JWW7" s="457"/>
      <c r="JXA7" s="457"/>
      <c r="JXE7" s="457"/>
      <c r="JXI7" s="457"/>
      <c r="JXM7" s="457"/>
      <c r="JXQ7" s="457"/>
      <c r="JXU7" s="457"/>
      <c r="JXY7" s="457"/>
      <c r="JYC7" s="457"/>
      <c r="JYG7" s="457"/>
      <c r="JYK7" s="457"/>
      <c r="JYO7" s="457"/>
      <c r="JYS7" s="457"/>
      <c r="JYW7" s="457"/>
      <c r="JZA7" s="457"/>
      <c r="JZE7" s="457"/>
      <c r="JZI7" s="457"/>
      <c r="JZM7" s="457"/>
      <c r="JZQ7" s="457"/>
      <c r="JZU7" s="457"/>
      <c r="JZY7" s="457"/>
      <c r="KAC7" s="457"/>
      <c r="KAG7" s="457"/>
      <c r="KAK7" s="457"/>
      <c r="KAO7" s="457"/>
      <c r="KAS7" s="457"/>
      <c r="KAW7" s="457"/>
      <c r="KBA7" s="457"/>
      <c r="KBE7" s="457"/>
      <c r="KBI7" s="457"/>
      <c r="KBM7" s="457"/>
      <c r="KBQ7" s="457"/>
      <c r="KBU7" s="457"/>
      <c r="KBY7" s="457"/>
      <c r="KCC7" s="457"/>
      <c r="KCG7" s="457"/>
      <c r="KCK7" s="457"/>
      <c r="KCO7" s="457"/>
      <c r="KCS7" s="457"/>
      <c r="KCW7" s="457"/>
      <c r="KDA7" s="457"/>
      <c r="KDE7" s="457"/>
      <c r="KDI7" s="457"/>
      <c r="KDM7" s="457"/>
      <c r="KDQ7" s="457"/>
      <c r="KDU7" s="457"/>
      <c r="KDY7" s="457"/>
      <c r="KEC7" s="457"/>
      <c r="KEG7" s="457"/>
      <c r="KEK7" s="457"/>
      <c r="KEO7" s="457"/>
      <c r="KES7" s="457"/>
      <c r="KEW7" s="457"/>
      <c r="KFA7" s="457"/>
      <c r="KFE7" s="457"/>
      <c r="KFI7" s="457"/>
      <c r="KFM7" s="457"/>
      <c r="KFQ7" s="457"/>
      <c r="KFU7" s="457"/>
      <c r="KFY7" s="457"/>
      <c r="KGC7" s="457"/>
      <c r="KGG7" s="457"/>
      <c r="KGK7" s="457"/>
      <c r="KGO7" s="457"/>
      <c r="KGS7" s="457"/>
      <c r="KGW7" s="457"/>
      <c r="KHA7" s="457"/>
      <c r="KHE7" s="457"/>
      <c r="KHI7" s="457"/>
      <c r="KHM7" s="457"/>
      <c r="KHQ7" s="457"/>
      <c r="KHU7" s="457"/>
      <c r="KHY7" s="457"/>
      <c r="KIC7" s="457"/>
      <c r="KIG7" s="457"/>
      <c r="KIK7" s="457"/>
      <c r="KIO7" s="457"/>
      <c r="KIS7" s="457"/>
      <c r="KIW7" s="457"/>
      <c r="KJA7" s="457"/>
      <c r="KJE7" s="457"/>
      <c r="KJI7" s="457"/>
      <c r="KJM7" s="457"/>
      <c r="KJQ7" s="457"/>
      <c r="KJU7" s="457"/>
      <c r="KJY7" s="457"/>
      <c r="KKC7" s="457"/>
      <c r="KKG7" s="457"/>
      <c r="KKK7" s="457"/>
      <c r="KKO7" s="457"/>
      <c r="KKS7" s="457"/>
      <c r="KKW7" s="457"/>
      <c r="KLA7" s="457"/>
      <c r="KLE7" s="457"/>
      <c r="KLI7" s="457"/>
      <c r="KLM7" s="457"/>
      <c r="KLQ7" s="457"/>
      <c r="KLU7" s="457"/>
      <c r="KLY7" s="457"/>
      <c r="KMC7" s="457"/>
      <c r="KMG7" s="457"/>
      <c r="KMK7" s="457"/>
      <c r="KMO7" s="457"/>
      <c r="KMS7" s="457"/>
      <c r="KMW7" s="457"/>
      <c r="KNA7" s="457"/>
      <c r="KNE7" s="457"/>
      <c r="KNI7" s="457"/>
      <c r="KNM7" s="457"/>
      <c r="KNQ7" s="457"/>
      <c r="KNU7" s="457"/>
      <c r="KNY7" s="457"/>
      <c r="KOC7" s="457"/>
      <c r="KOG7" s="457"/>
      <c r="KOK7" s="457"/>
      <c r="KOO7" s="457"/>
      <c r="KOS7" s="457"/>
      <c r="KOW7" s="457"/>
      <c r="KPA7" s="457"/>
      <c r="KPE7" s="457"/>
      <c r="KPI7" s="457"/>
      <c r="KPM7" s="457"/>
      <c r="KPQ7" s="457"/>
      <c r="KPU7" s="457"/>
      <c r="KPY7" s="457"/>
      <c r="KQC7" s="457"/>
      <c r="KQG7" s="457"/>
      <c r="KQK7" s="457"/>
      <c r="KQO7" s="457"/>
      <c r="KQS7" s="457"/>
      <c r="KQW7" s="457"/>
      <c r="KRA7" s="457"/>
      <c r="KRE7" s="457"/>
      <c r="KRI7" s="457"/>
      <c r="KRM7" s="457"/>
      <c r="KRQ7" s="457"/>
      <c r="KRU7" s="457"/>
      <c r="KRY7" s="457"/>
      <c r="KSC7" s="457"/>
      <c r="KSG7" s="457"/>
      <c r="KSK7" s="457"/>
      <c r="KSO7" s="457"/>
      <c r="KSS7" s="457"/>
      <c r="KSW7" s="457"/>
      <c r="KTA7" s="457"/>
      <c r="KTE7" s="457"/>
      <c r="KTI7" s="457"/>
      <c r="KTM7" s="457"/>
      <c r="KTQ7" s="457"/>
      <c r="KTU7" s="457"/>
      <c r="KTY7" s="457"/>
      <c r="KUC7" s="457"/>
      <c r="KUG7" s="457"/>
      <c r="KUK7" s="457"/>
      <c r="KUO7" s="457"/>
      <c r="KUS7" s="457"/>
      <c r="KUW7" s="457"/>
      <c r="KVA7" s="457"/>
      <c r="KVE7" s="457"/>
      <c r="KVI7" s="457"/>
      <c r="KVM7" s="457"/>
      <c r="KVQ7" s="457"/>
      <c r="KVU7" s="457"/>
      <c r="KVY7" s="457"/>
      <c r="KWC7" s="457"/>
      <c r="KWG7" s="457"/>
      <c r="KWK7" s="457"/>
      <c r="KWO7" s="457"/>
      <c r="KWS7" s="457"/>
      <c r="KWW7" s="457"/>
      <c r="KXA7" s="457"/>
      <c r="KXE7" s="457"/>
      <c r="KXI7" s="457"/>
      <c r="KXM7" s="457"/>
      <c r="KXQ7" s="457"/>
      <c r="KXU7" s="457"/>
      <c r="KXY7" s="457"/>
      <c r="KYC7" s="457"/>
      <c r="KYG7" s="457"/>
      <c r="KYK7" s="457"/>
      <c r="KYO7" s="457"/>
      <c r="KYS7" s="457"/>
      <c r="KYW7" s="457"/>
      <c r="KZA7" s="457"/>
      <c r="KZE7" s="457"/>
      <c r="KZI7" s="457"/>
      <c r="KZM7" s="457"/>
      <c r="KZQ7" s="457"/>
      <c r="KZU7" s="457"/>
      <c r="KZY7" s="457"/>
      <c r="LAC7" s="457"/>
      <c r="LAG7" s="457"/>
      <c r="LAK7" s="457"/>
      <c r="LAO7" s="457"/>
      <c r="LAS7" s="457"/>
      <c r="LAW7" s="457"/>
      <c r="LBA7" s="457"/>
      <c r="LBE7" s="457"/>
      <c r="LBI7" s="457"/>
      <c r="LBM7" s="457"/>
      <c r="LBQ7" s="457"/>
      <c r="LBU7" s="457"/>
      <c r="LBY7" s="457"/>
      <c r="LCC7" s="457"/>
      <c r="LCG7" s="457"/>
      <c r="LCK7" s="457"/>
      <c r="LCO7" s="457"/>
      <c r="LCS7" s="457"/>
      <c r="LCW7" s="457"/>
      <c r="LDA7" s="457"/>
      <c r="LDE7" s="457"/>
      <c r="LDI7" s="457"/>
      <c r="LDM7" s="457"/>
      <c r="LDQ7" s="457"/>
      <c r="LDU7" s="457"/>
      <c r="LDY7" s="457"/>
      <c r="LEC7" s="457"/>
      <c r="LEG7" s="457"/>
      <c r="LEK7" s="457"/>
      <c r="LEO7" s="457"/>
      <c r="LES7" s="457"/>
      <c r="LEW7" s="457"/>
      <c r="LFA7" s="457"/>
      <c r="LFE7" s="457"/>
      <c r="LFI7" s="457"/>
      <c r="LFM7" s="457"/>
      <c r="LFQ7" s="457"/>
      <c r="LFU7" s="457"/>
      <c r="LFY7" s="457"/>
      <c r="LGC7" s="457"/>
      <c r="LGG7" s="457"/>
      <c r="LGK7" s="457"/>
      <c r="LGO7" s="457"/>
      <c r="LGS7" s="457"/>
      <c r="LGW7" s="457"/>
      <c r="LHA7" s="457"/>
      <c r="LHE7" s="457"/>
      <c r="LHI7" s="457"/>
      <c r="LHM7" s="457"/>
      <c r="LHQ7" s="457"/>
      <c r="LHU7" s="457"/>
      <c r="LHY7" s="457"/>
      <c r="LIC7" s="457"/>
      <c r="LIG7" s="457"/>
      <c r="LIK7" s="457"/>
      <c r="LIO7" s="457"/>
      <c r="LIS7" s="457"/>
      <c r="LIW7" s="457"/>
      <c r="LJA7" s="457"/>
      <c r="LJE7" s="457"/>
      <c r="LJI7" s="457"/>
      <c r="LJM7" s="457"/>
      <c r="LJQ7" s="457"/>
      <c r="LJU7" s="457"/>
      <c r="LJY7" s="457"/>
      <c r="LKC7" s="457"/>
      <c r="LKG7" s="457"/>
      <c r="LKK7" s="457"/>
      <c r="LKO7" s="457"/>
      <c r="LKS7" s="457"/>
      <c r="LKW7" s="457"/>
      <c r="LLA7" s="457"/>
      <c r="LLE7" s="457"/>
      <c r="LLI7" s="457"/>
      <c r="LLM7" s="457"/>
      <c r="LLQ7" s="457"/>
      <c r="LLU7" s="457"/>
      <c r="LLY7" s="457"/>
      <c r="LMC7" s="457"/>
      <c r="LMG7" s="457"/>
      <c r="LMK7" s="457"/>
      <c r="LMO7" s="457"/>
      <c r="LMS7" s="457"/>
      <c r="LMW7" s="457"/>
      <c r="LNA7" s="457"/>
      <c r="LNE7" s="457"/>
      <c r="LNI7" s="457"/>
      <c r="LNM7" s="457"/>
      <c r="LNQ7" s="457"/>
      <c r="LNU7" s="457"/>
      <c r="LNY7" s="457"/>
      <c r="LOC7" s="457"/>
      <c r="LOG7" s="457"/>
      <c r="LOK7" s="457"/>
      <c r="LOO7" s="457"/>
      <c r="LOS7" s="457"/>
      <c r="LOW7" s="457"/>
      <c r="LPA7" s="457"/>
      <c r="LPE7" s="457"/>
      <c r="LPI7" s="457"/>
      <c r="LPM7" s="457"/>
      <c r="LPQ7" s="457"/>
      <c r="LPU7" s="457"/>
      <c r="LPY7" s="457"/>
      <c r="LQC7" s="457"/>
      <c r="LQG7" s="457"/>
      <c r="LQK7" s="457"/>
      <c r="LQO7" s="457"/>
      <c r="LQS7" s="457"/>
      <c r="LQW7" s="457"/>
      <c r="LRA7" s="457"/>
      <c r="LRE7" s="457"/>
      <c r="LRI7" s="457"/>
      <c r="LRM7" s="457"/>
      <c r="LRQ7" s="457"/>
      <c r="LRU7" s="457"/>
      <c r="LRY7" s="457"/>
      <c r="LSC7" s="457"/>
      <c r="LSG7" s="457"/>
      <c r="LSK7" s="457"/>
      <c r="LSO7" s="457"/>
      <c r="LSS7" s="457"/>
      <c r="LSW7" s="457"/>
      <c r="LTA7" s="457"/>
      <c r="LTE7" s="457"/>
      <c r="LTI7" s="457"/>
      <c r="LTM7" s="457"/>
      <c r="LTQ7" s="457"/>
      <c r="LTU7" s="457"/>
      <c r="LTY7" s="457"/>
      <c r="LUC7" s="457"/>
      <c r="LUG7" s="457"/>
      <c r="LUK7" s="457"/>
      <c r="LUO7" s="457"/>
      <c r="LUS7" s="457"/>
      <c r="LUW7" s="457"/>
      <c r="LVA7" s="457"/>
      <c r="LVE7" s="457"/>
      <c r="LVI7" s="457"/>
      <c r="LVM7" s="457"/>
      <c r="LVQ7" s="457"/>
      <c r="LVU7" s="457"/>
      <c r="LVY7" s="457"/>
      <c r="LWC7" s="457"/>
      <c r="LWG7" s="457"/>
      <c r="LWK7" s="457"/>
      <c r="LWO7" s="457"/>
      <c r="LWS7" s="457"/>
      <c r="LWW7" s="457"/>
      <c r="LXA7" s="457"/>
      <c r="LXE7" s="457"/>
      <c r="LXI7" s="457"/>
      <c r="LXM7" s="457"/>
      <c r="LXQ7" s="457"/>
      <c r="LXU7" s="457"/>
      <c r="LXY7" s="457"/>
      <c r="LYC7" s="457"/>
      <c r="LYG7" s="457"/>
      <c r="LYK7" s="457"/>
      <c r="LYO7" s="457"/>
      <c r="LYS7" s="457"/>
      <c r="LYW7" s="457"/>
      <c r="LZA7" s="457"/>
      <c r="LZE7" s="457"/>
      <c r="LZI7" s="457"/>
      <c r="LZM7" s="457"/>
      <c r="LZQ7" s="457"/>
      <c r="LZU7" s="457"/>
      <c r="LZY7" s="457"/>
      <c r="MAC7" s="457"/>
      <c r="MAG7" s="457"/>
      <c r="MAK7" s="457"/>
      <c r="MAO7" s="457"/>
      <c r="MAS7" s="457"/>
      <c r="MAW7" s="457"/>
      <c r="MBA7" s="457"/>
      <c r="MBE7" s="457"/>
      <c r="MBI7" s="457"/>
      <c r="MBM7" s="457"/>
      <c r="MBQ7" s="457"/>
      <c r="MBU7" s="457"/>
      <c r="MBY7" s="457"/>
      <c r="MCC7" s="457"/>
      <c r="MCG7" s="457"/>
      <c r="MCK7" s="457"/>
      <c r="MCO7" s="457"/>
      <c r="MCS7" s="457"/>
      <c r="MCW7" s="457"/>
      <c r="MDA7" s="457"/>
      <c r="MDE7" s="457"/>
      <c r="MDI7" s="457"/>
      <c r="MDM7" s="457"/>
      <c r="MDQ7" s="457"/>
      <c r="MDU7" s="457"/>
      <c r="MDY7" s="457"/>
      <c r="MEC7" s="457"/>
      <c r="MEG7" s="457"/>
      <c r="MEK7" s="457"/>
      <c r="MEO7" s="457"/>
      <c r="MES7" s="457"/>
      <c r="MEW7" s="457"/>
      <c r="MFA7" s="457"/>
      <c r="MFE7" s="457"/>
      <c r="MFI7" s="457"/>
      <c r="MFM7" s="457"/>
      <c r="MFQ7" s="457"/>
      <c r="MFU7" s="457"/>
      <c r="MFY7" s="457"/>
      <c r="MGC7" s="457"/>
      <c r="MGG7" s="457"/>
      <c r="MGK7" s="457"/>
      <c r="MGO7" s="457"/>
      <c r="MGS7" s="457"/>
      <c r="MGW7" s="457"/>
      <c r="MHA7" s="457"/>
      <c r="MHE7" s="457"/>
      <c r="MHI7" s="457"/>
      <c r="MHM7" s="457"/>
      <c r="MHQ7" s="457"/>
      <c r="MHU7" s="457"/>
      <c r="MHY7" s="457"/>
      <c r="MIC7" s="457"/>
      <c r="MIG7" s="457"/>
      <c r="MIK7" s="457"/>
      <c r="MIO7" s="457"/>
      <c r="MIS7" s="457"/>
      <c r="MIW7" s="457"/>
      <c r="MJA7" s="457"/>
      <c r="MJE7" s="457"/>
      <c r="MJI7" s="457"/>
      <c r="MJM7" s="457"/>
      <c r="MJQ7" s="457"/>
      <c r="MJU7" s="457"/>
      <c r="MJY7" s="457"/>
      <c r="MKC7" s="457"/>
      <c r="MKG7" s="457"/>
      <c r="MKK7" s="457"/>
      <c r="MKO7" s="457"/>
      <c r="MKS7" s="457"/>
      <c r="MKW7" s="457"/>
      <c r="MLA7" s="457"/>
      <c r="MLE7" s="457"/>
      <c r="MLI7" s="457"/>
      <c r="MLM7" s="457"/>
      <c r="MLQ7" s="457"/>
      <c r="MLU7" s="457"/>
      <c r="MLY7" s="457"/>
      <c r="MMC7" s="457"/>
      <c r="MMG7" s="457"/>
      <c r="MMK7" s="457"/>
      <c r="MMO7" s="457"/>
      <c r="MMS7" s="457"/>
      <c r="MMW7" s="457"/>
      <c r="MNA7" s="457"/>
      <c r="MNE7" s="457"/>
      <c r="MNI7" s="457"/>
      <c r="MNM7" s="457"/>
      <c r="MNQ7" s="457"/>
      <c r="MNU7" s="457"/>
      <c r="MNY7" s="457"/>
      <c r="MOC7" s="457"/>
      <c r="MOG7" s="457"/>
      <c r="MOK7" s="457"/>
      <c r="MOO7" s="457"/>
      <c r="MOS7" s="457"/>
      <c r="MOW7" s="457"/>
      <c r="MPA7" s="457"/>
      <c r="MPE7" s="457"/>
      <c r="MPI7" s="457"/>
      <c r="MPM7" s="457"/>
      <c r="MPQ7" s="457"/>
      <c r="MPU7" s="457"/>
      <c r="MPY7" s="457"/>
      <c r="MQC7" s="457"/>
      <c r="MQG7" s="457"/>
      <c r="MQK7" s="457"/>
      <c r="MQO7" s="457"/>
      <c r="MQS7" s="457"/>
      <c r="MQW7" s="457"/>
      <c r="MRA7" s="457"/>
      <c r="MRE7" s="457"/>
      <c r="MRI7" s="457"/>
      <c r="MRM7" s="457"/>
      <c r="MRQ7" s="457"/>
      <c r="MRU7" s="457"/>
      <c r="MRY7" s="457"/>
      <c r="MSC7" s="457"/>
      <c r="MSG7" s="457"/>
      <c r="MSK7" s="457"/>
      <c r="MSO7" s="457"/>
      <c r="MSS7" s="457"/>
      <c r="MSW7" s="457"/>
      <c r="MTA7" s="457"/>
      <c r="MTE7" s="457"/>
      <c r="MTI7" s="457"/>
      <c r="MTM7" s="457"/>
      <c r="MTQ7" s="457"/>
      <c r="MTU7" s="457"/>
      <c r="MTY7" s="457"/>
      <c r="MUC7" s="457"/>
      <c r="MUG7" s="457"/>
      <c r="MUK7" s="457"/>
      <c r="MUO7" s="457"/>
      <c r="MUS7" s="457"/>
      <c r="MUW7" s="457"/>
      <c r="MVA7" s="457"/>
      <c r="MVE7" s="457"/>
      <c r="MVI7" s="457"/>
      <c r="MVM7" s="457"/>
      <c r="MVQ7" s="457"/>
      <c r="MVU7" s="457"/>
      <c r="MVY7" s="457"/>
      <c r="MWC7" s="457"/>
      <c r="MWG7" s="457"/>
      <c r="MWK7" s="457"/>
      <c r="MWO7" s="457"/>
      <c r="MWS7" s="457"/>
      <c r="MWW7" s="457"/>
      <c r="MXA7" s="457"/>
      <c r="MXE7" s="457"/>
      <c r="MXI7" s="457"/>
      <c r="MXM7" s="457"/>
      <c r="MXQ7" s="457"/>
      <c r="MXU7" s="457"/>
      <c r="MXY7" s="457"/>
      <c r="MYC7" s="457"/>
      <c r="MYG7" s="457"/>
      <c r="MYK7" s="457"/>
      <c r="MYO7" s="457"/>
      <c r="MYS7" s="457"/>
      <c r="MYW7" s="457"/>
      <c r="MZA7" s="457"/>
      <c r="MZE7" s="457"/>
      <c r="MZI7" s="457"/>
      <c r="MZM7" s="457"/>
      <c r="MZQ7" s="457"/>
      <c r="MZU7" s="457"/>
      <c r="MZY7" s="457"/>
      <c r="NAC7" s="457"/>
      <c r="NAG7" s="457"/>
      <c r="NAK7" s="457"/>
      <c r="NAO7" s="457"/>
      <c r="NAS7" s="457"/>
      <c r="NAW7" s="457"/>
      <c r="NBA7" s="457"/>
      <c r="NBE7" s="457"/>
      <c r="NBI7" s="457"/>
      <c r="NBM7" s="457"/>
      <c r="NBQ7" s="457"/>
      <c r="NBU7" s="457"/>
      <c r="NBY7" s="457"/>
      <c r="NCC7" s="457"/>
      <c r="NCG7" s="457"/>
      <c r="NCK7" s="457"/>
      <c r="NCO7" s="457"/>
      <c r="NCS7" s="457"/>
      <c r="NCW7" s="457"/>
      <c r="NDA7" s="457"/>
      <c r="NDE7" s="457"/>
      <c r="NDI7" s="457"/>
      <c r="NDM7" s="457"/>
      <c r="NDQ7" s="457"/>
      <c r="NDU7" s="457"/>
      <c r="NDY7" s="457"/>
      <c r="NEC7" s="457"/>
      <c r="NEG7" s="457"/>
      <c r="NEK7" s="457"/>
      <c r="NEO7" s="457"/>
      <c r="NES7" s="457"/>
      <c r="NEW7" s="457"/>
      <c r="NFA7" s="457"/>
      <c r="NFE7" s="457"/>
      <c r="NFI7" s="457"/>
      <c r="NFM7" s="457"/>
      <c r="NFQ7" s="457"/>
      <c r="NFU7" s="457"/>
      <c r="NFY7" s="457"/>
      <c r="NGC7" s="457"/>
      <c r="NGG7" s="457"/>
      <c r="NGK7" s="457"/>
      <c r="NGO7" s="457"/>
      <c r="NGS7" s="457"/>
      <c r="NGW7" s="457"/>
      <c r="NHA7" s="457"/>
      <c r="NHE7" s="457"/>
      <c r="NHI7" s="457"/>
      <c r="NHM7" s="457"/>
      <c r="NHQ7" s="457"/>
      <c r="NHU7" s="457"/>
      <c r="NHY7" s="457"/>
      <c r="NIC7" s="457"/>
      <c r="NIG7" s="457"/>
      <c r="NIK7" s="457"/>
      <c r="NIO7" s="457"/>
      <c r="NIS7" s="457"/>
      <c r="NIW7" s="457"/>
      <c r="NJA7" s="457"/>
      <c r="NJE7" s="457"/>
      <c r="NJI7" s="457"/>
      <c r="NJM7" s="457"/>
      <c r="NJQ7" s="457"/>
      <c r="NJU7" s="457"/>
      <c r="NJY7" s="457"/>
      <c r="NKC7" s="457"/>
      <c r="NKG7" s="457"/>
      <c r="NKK7" s="457"/>
      <c r="NKO7" s="457"/>
      <c r="NKS7" s="457"/>
      <c r="NKW7" s="457"/>
      <c r="NLA7" s="457"/>
      <c r="NLE7" s="457"/>
      <c r="NLI7" s="457"/>
      <c r="NLM7" s="457"/>
      <c r="NLQ7" s="457"/>
      <c r="NLU7" s="457"/>
      <c r="NLY7" s="457"/>
      <c r="NMC7" s="457"/>
      <c r="NMG7" s="457"/>
      <c r="NMK7" s="457"/>
      <c r="NMO7" s="457"/>
      <c r="NMS7" s="457"/>
      <c r="NMW7" s="457"/>
      <c r="NNA7" s="457"/>
      <c r="NNE7" s="457"/>
      <c r="NNI7" s="457"/>
      <c r="NNM7" s="457"/>
      <c r="NNQ7" s="457"/>
      <c r="NNU7" s="457"/>
      <c r="NNY7" s="457"/>
      <c r="NOC7" s="457"/>
      <c r="NOG7" s="457"/>
      <c r="NOK7" s="457"/>
      <c r="NOO7" s="457"/>
      <c r="NOS7" s="457"/>
      <c r="NOW7" s="457"/>
      <c r="NPA7" s="457"/>
      <c r="NPE7" s="457"/>
      <c r="NPI7" s="457"/>
      <c r="NPM7" s="457"/>
      <c r="NPQ7" s="457"/>
      <c r="NPU7" s="457"/>
      <c r="NPY7" s="457"/>
      <c r="NQC7" s="457"/>
      <c r="NQG7" s="457"/>
      <c r="NQK7" s="457"/>
      <c r="NQO7" s="457"/>
      <c r="NQS7" s="457"/>
      <c r="NQW7" s="457"/>
      <c r="NRA7" s="457"/>
      <c r="NRE7" s="457"/>
      <c r="NRI7" s="457"/>
      <c r="NRM7" s="457"/>
      <c r="NRQ7" s="457"/>
      <c r="NRU7" s="457"/>
      <c r="NRY7" s="457"/>
      <c r="NSC7" s="457"/>
      <c r="NSG7" s="457"/>
      <c r="NSK7" s="457"/>
      <c r="NSO7" s="457"/>
      <c r="NSS7" s="457"/>
      <c r="NSW7" s="457"/>
      <c r="NTA7" s="457"/>
      <c r="NTE7" s="457"/>
      <c r="NTI7" s="457"/>
      <c r="NTM7" s="457"/>
      <c r="NTQ7" s="457"/>
      <c r="NTU7" s="457"/>
      <c r="NTY7" s="457"/>
      <c r="NUC7" s="457"/>
      <c r="NUG7" s="457"/>
      <c r="NUK7" s="457"/>
      <c r="NUO7" s="457"/>
      <c r="NUS7" s="457"/>
      <c r="NUW7" s="457"/>
      <c r="NVA7" s="457"/>
      <c r="NVE7" s="457"/>
      <c r="NVI7" s="457"/>
      <c r="NVM7" s="457"/>
      <c r="NVQ7" s="457"/>
      <c r="NVU7" s="457"/>
      <c r="NVY7" s="457"/>
      <c r="NWC7" s="457"/>
      <c r="NWG7" s="457"/>
      <c r="NWK7" s="457"/>
      <c r="NWO7" s="457"/>
      <c r="NWS7" s="457"/>
      <c r="NWW7" s="457"/>
      <c r="NXA7" s="457"/>
      <c r="NXE7" s="457"/>
      <c r="NXI7" s="457"/>
      <c r="NXM7" s="457"/>
      <c r="NXQ7" s="457"/>
      <c r="NXU7" s="457"/>
      <c r="NXY7" s="457"/>
      <c r="NYC7" s="457"/>
      <c r="NYG7" s="457"/>
      <c r="NYK7" s="457"/>
      <c r="NYO7" s="457"/>
      <c r="NYS7" s="457"/>
      <c r="NYW7" s="457"/>
      <c r="NZA7" s="457"/>
      <c r="NZE7" s="457"/>
      <c r="NZI7" s="457"/>
      <c r="NZM7" s="457"/>
      <c r="NZQ7" s="457"/>
      <c r="NZU7" s="457"/>
      <c r="NZY7" s="457"/>
      <c r="OAC7" s="457"/>
      <c r="OAG7" s="457"/>
      <c r="OAK7" s="457"/>
      <c r="OAO7" s="457"/>
      <c r="OAS7" s="457"/>
      <c r="OAW7" s="457"/>
      <c r="OBA7" s="457"/>
      <c r="OBE7" s="457"/>
      <c r="OBI7" s="457"/>
      <c r="OBM7" s="457"/>
      <c r="OBQ7" s="457"/>
      <c r="OBU7" s="457"/>
      <c r="OBY7" s="457"/>
      <c r="OCC7" s="457"/>
      <c r="OCG7" s="457"/>
      <c r="OCK7" s="457"/>
      <c r="OCO7" s="457"/>
      <c r="OCS7" s="457"/>
      <c r="OCW7" s="457"/>
      <c r="ODA7" s="457"/>
      <c r="ODE7" s="457"/>
      <c r="ODI7" s="457"/>
      <c r="ODM7" s="457"/>
      <c r="ODQ7" s="457"/>
      <c r="ODU7" s="457"/>
      <c r="ODY7" s="457"/>
      <c r="OEC7" s="457"/>
      <c r="OEG7" s="457"/>
      <c r="OEK7" s="457"/>
      <c r="OEO7" s="457"/>
      <c r="OES7" s="457"/>
      <c r="OEW7" s="457"/>
      <c r="OFA7" s="457"/>
      <c r="OFE7" s="457"/>
      <c r="OFI7" s="457"/>
      <c r="OFM7" s="457"/>
      <c r="OFQ7" s="457"/>
      <c r="OFU7" s="457"/>
      <c r="OFY7" s="457"/>
      <c r="OGC7" s="457"/>
      <c r="OGG7" s="457"/>
      <c r="OGK7" s="457"/>
      <c r="OGO7" s="457"/>
      <c r="OGS7" s="457"/>
      <c r="OGW7" s="457"/>
      <c r="OHA7" s="457"/>
      <c r="OHE7" s="457"/>
      <c r="OHI7" s="457"/>
      <c r="OHM7" s="457"/>
      <c r="OHQ7" s="457"/>
      <c r="OHU7" s="457"/>
      <c r="OHY7" s="457"/>
      <c r="OIC7" s="457"/>
      <c r="OIG7" s="457"/>
      <c r="OIK7" s="457"/>
      <c r="OIO7" s="457"/>
      <c r="OIS7" s="457"/>
      <c r="OIW7" s="457"/>
      <c r="OJA7" s="457"/>
      <c r="OJE7" s="457"/>
      <c r="OJI7" s="457"/>
      <c r="OJM7" s="457"/>
      <c r="OJQ7" s="457"/>
      <c r="OJU7" s="457"/>
      <c r="OJY7" s="457"/>
      <c r="OKC7" s="457"/>
      <c r="OKG7" s="457"/>
      <c r="OKK7" s="457"/>
      <c r="OKO7" s="457"/>
      <c r="OKS7" s="457"/>
      <c r="OKW7" s="457"/>
      <c r="OLA7" s="457"/>
      <c r="OLE7" s="457"/>
      <c r="OLI7" s="457"/>
      <c r="OLM7" s="457"/>
      <c r="OLQ7" s="457"/>
      <c r="OLU7" s="457"/>
      <c r="OLY7" s="457"/>
      <c r="OMC7" s="457"/>
      <c r="OMG7" s="457"/>
      <c r="OMK7" s="457"/>
      <c r="OMO7" s="457"/>
      <c r="OMS7" s="457"/>
      <c r="OMW7" s="457"/>
      <c r="ONA7" s="457"/>
      <c r="ONE7" s="457"/>
      <c r="ONI7" s="457"/>
      <c r="ONM7" s="457"/>
      <c r="ONQ7" s="457"/>
      <c r="ONU7" s="457"/>
      <c r="ONY7" s="457"/>
      <c r="OOC7" s="457"/>
      <c r="OOG7" s="457"/>
      <c r="OOK7" s="457"/>
      <c r="OOO7" s="457"/>
      <c r="OOS7" s="457"/>
      <c r="OOW7" s="457"/>
      <c r="OPA7" s="457"/>
      <c r="OPE7" s="457"/>
      <c r="OPI7" s="457"/>
      <c r="OPM7" s="457"/>
      <c r="OPQ7" s="457"/>
      <c r="OPU7" s="457"/>
      <c r="OPY7" s="457"/>
      <c r="OQC7" s="457"/>
      <c r="OQG7" s="457"/>
      <c r="OQK7" s="457"/>
      <c r="OQO7" s="457"/>
      <c r="OQS7" s="457"/>
      <c r="OQW7" s="457"/>
      <c r="ORA7" s="457"/>
      <c r="ORE7" s="457"/>
      <c r="ORI7" s="457"/>
      <c r="ORM7" s="457"/>
      <c r="ORQ7" s="457"/>
      <c r="ORU7" s="457"/>
      <c r="ORY7" s="457"/>
      <c r="OSC7" s="457"/>
      <c r="OSG7" s="457"/>
      <c r="OSK7" s="457"/>
      <c r="OSO7" s="457"/>
      <c r="OSS7" s="457"/>
      <c r="OSW7" s="457"/>
      <c r="OTA7" s="457"/>
      <c r="OTE7" s="457"/>
      <c r="OTI7" s="457"/>
      <c r="OTM7" s="457"/>
      <c r="OTQ7" s="457"/>
      <c r="OTU7" s="457"/>
      <c r="OTY7" s="457"/>
      <c r="OUC7" s="457"/>
      <c r="OUG7" s="457"/>
      <c r="OUK7" s="457"/>
      <c r="OUO7" s="457"/>
      <c r="OUS7" s="457"/>
      <c r="OUW7" s="457"/>
      <c r="OVA7" s="457"/>
      <c r="OVE7" s="457"/>
      <c r="OVI7" s="457"/>
      <c r="OVM7" s="457"/>
      <c r="OVQ7" s="457"/>
      <c r="OVU7" s="457"/>
      <c r="OVY7" s="457"/>
      <c r="OWC7" s="457"/>
      <c r="OWG7" s="457"/>
      <c r="OWK7" s="457"/>
      <c r="OWO7" s="457"/>
      <c r="OWS7" s="457"/>
      <c r="OWW7" s="457"/>
      <c r="OXA7" s="457"/>
      <c r="OXE7" s="457"/>
      <c r="OXI7" s="457"/>
      <c r="OXM7" s="457"/>
      <c r="OXQ7" s="457"/>
      <c r="OXU7" s="457"/>
      <c r="OXY7" s="457"/>
      <c r="OYC7" s="457"/>
      <c r="OYG7" s="457"/>
      <c r="OYK7" s="457"/>
      <c r="OYO7" s="457"/>
      <c r="OYS7" s="457"/>
      <c r="OYW7" s="457"/>
      <c r="OZA7" s="457"/>
      <c r="OZE7" s="457"/>
      <c r="OZI7" s="457"/>
      <c r="OZM7" s="457"/>
      <c r="OZQ7" s="457"/>
      <c r="OZU7" s="457"/>
      <c r="OZY7" s="457"/>
      <c r="PAC7" s="457"/>
      <c r="PAG7" s="457"/>
      <c r="PAK7" s="457"/>
      <c r="PAO7" s="457"/>
      <c r="PAS7" s="457"/>
      <c r="PAW7" s="457"/>
      <c r="PBA7" s="457"/>
      <c r="PBE7" s="457"/>
      <c r="PBI7" s="457"/>
      <c r="PBM7" s="457"/>
      <c r="PBQ7" s="457"/>
      <c r="PBU7" s="457"/>
      <c r="PBY7" s="457"/>
      <c r="PCC7" s="457"/>
      <c r="PCG7" s="457"/>
      <c r="PCK7" s="457"/>
      <c r="PCO7" s="457"/>
      <c r="PCS7" s="457"/>
      <c r="PCW7" s="457"/>
      <c r="PDA7" s="457"/>
      <c r="PDE7" s="457"/>
      <c r="PDI7" s="457"/>
      <c r="PDM7" s="457"/>
      <c r="PDQ7" s="457"/>
      <c r="PDU7" s="457"/>
      <c r="PDY7" s="457"/>
      <c r="PEC7" s="457"/>
      <c r="PEG7" s="457"/>
      <c r="PEK7" s="457"/>
      <c r="PEO7" s="457"/>
      <c r="PES7" s="457"/>
      <c r="PEW7" s="457"/>
      <c r="PFA7" s="457"/>
      <c r="PFE7" s="457"/>
      <c r="PFI7" s="457"/>
      <c r="PFM7" s="457"/>
      <c r="PFQ7" s="457"/>
      <c r="PFU7" s="457"/>
      <c r="PFY7" s="457"/>
      <c r="PGC7" s="457"/>
      <c r="PGG7" s="457"/>
      <c r="PGK7" s="457"/>
      <c r="PGO7" s="457"/>
      <c r="PGS7" s="457"/>
      <c r="PGW7" s="457"/>
      <c r="PHA7" s="457"/>
      <c r="PHE7" s="457"/>
      <c r="PHI7" s="457"/>
      <c r="PHM7" s="457"/>
      <c r="PHQ7" s="457"/>
      <c r="PHU7" s="457"/>
      <c r="PHY7" s="457"/>
      <c r="PIC7" s="457"/>
      <c r="PIG7" s="457"/>
      <c r="PIK7" s="457"/>
      <c r="PIO7" s="457"/>
      <c r="PIS7" s="457"/>
      <c r="PIW7" s="457"/>
      <c r="PJA7" s="457"/>
      <c r="PJE7" s="457"/>
      <c r="PJI7" s="457"/>
      <c r="PJM7" s="457"/>
      <c r="PJQ7" s="457"/>
      <c r="PJU7" s="457"/>
      <c r="PJY7" s="457"/>
      <c r="PKC7" s="457"/>
      <c r="PKG7" s="457"/>
      <c r="PKK7" s="457"/>
      <c r="PKO7" s="457"/>
      <c r="PKS7" s="457"/>
      <c r="PKW7" s="457"/>
      <c r="PLA7" s="457"/>
      <c r="PLE7" s="457"/>
      <c r="PLI7" s="457"/>
      <c r="PLM7" s="457"/>
      <c r="PLQ7" s="457"/>
      <c r="PLU7" s="457"/>
      <c r="PLY7" s="457"/>
      <c r="PMC7" s="457"/>
      <c r="PMG7" s="457"/>
      <c r="PMK7" s="457"/>
      <c r="PMO7" s="457"/>
      <c r="PMS7" s="457"/>
      <c r="PMW7" s="457"/>
      <c r="PNA7" s="457"/>
      <c r="PNE7" s="457"/>
      <c r="PNI7" s="457"/>
      <c r="PNM7" s="457"/>
      <c r="PNQ7" s="457"/>
      <c r="PNU7" s="457"/>
      <c r="PNY7" s="457"/>
      <c r="POC7" s="457"/>
      <c r="POG7" s="457"/>
      <c r="POK7" s="457"/>
      <c r="POO7" s="457"/>
      <c r="POS7" s="457"/>
      <c r="POW7" s="457"/>
      <c r="PPA7" s="457"/>
      <c r="PPE7" s="457"/>
      <c r="PPI7" s="457"/>
      <c r="PPM7" s="457"/>
      <c r="PPQ7" s="457"/>
      <c r="PPU7" s="457"/>
      <c r="PPY7" s="457"/>
      <c r="PQC7" s="457"/>
      <c r="PQG7" s="457"/>
      <c r="PQK7" s="457"/>
      <c r="PQO7" s="457"/>
      <c r="PQS7" s="457"/>
      <c r="PQW7" s="457"/>
      <c r="PRA7" s="457"/>
      <c r="PRE7" s="457"/>
      <c r="PRI7" s="457"/>
      <c r="PRM7" s="457"/>
      <c r="PRQ7" s="457"/>
      <c r="PRU7" s="457"/>
      <c r="PRY7" s="457"/>
      <c r="PSC7" s="457"/>
      <c r="PSG7" s="457"/>
      <c r="PSK7" s="457"/>
      <c r="PSO7" s="457"/>
      <c r="PSS7" s="457"/>
      <c r="PSW7" s="457"/>
      <c r="PTA7" s="457"/>
      <c r="PTE7" s="457"/>
      <c r="PTI7" s="457"/>
      <c r="PTM7" s="457"/>
      <c r="PTQ7" s="457"/>
      <c r="PTU7" s="457"/>
      <c r="PTY7" s="457"/>
      <c r="PUC7" s="457"/>
      <c r="PUG7" s="457"/>
      <c r="PUK7" s="457"/>
      <c r="PUO7" s="457"/>
      <c r="PUS7" s="457"/>
      <c r="PUW7" s="457"/>
      <c r="PVA7" s="457"/>
      <c r="PVE7" s="457"/>
      <c r="PVI7" s="457"/>
      <c r="PVM7" s="457"/>
      <c r="PVQ7" s="457"/>
      <c r="PVU7" s="457"/>
      <c r="PVY7" s="457"/>
      <c r="PWC7" s="457"/>
      <c r="PWG7" s="457"/>
      <c r="PWK7" s="457"/>
      <c r="PWO7" s="457"/>
      <c r="PWS7" s="457"/>
      <c r="PWW7" s="457"/>
      <c r="PXA7" s="457"/>
      <c r="PXE7" s="457"/>
      <c r="PXI7" s="457"/>
      <c r="PXM7" s="457"/>
      <c r="PXQ7" s="457"/>
      <c r="PXU7" s="457"/>
      <c r="PXY7" s="457"/>
      <c r="PYC7" s="457"/>
      <c r="PYG7" s="457"/>
      <c r="PYK7" s="457"/>
      <c r="PYO7" s="457"/>
      <c r="PYS7" s="457"/>
      <c r="PYW7" s="457"/>
      <c r="PZA7" s="457"/>
      <c r="PZE7" s="457"/>
      <c r="PZI7" s="457"/>
      <c r="PZM7" s="457"/>
      <c r="PZQ7" s="457"/>
      <c r="PZU7" s="457"/>
      <c r="PZY7" s="457"/>
      <c r="QAC7" s="457"/>
      <c r="QAG7" s="457"/>
      <c r="QAK7" s="457"/>
      <c r="QAO7" s="457"/>
      <c r="QAS7" s="457"/>
      <c r="QAW7" s="457"/>
      <c r="QBA7" s="457"/>
      <c r="QBE7" s="457"/>
      <c r="QBI7" s="457"/>
      <c r="QBM7" s="457"/>
      <c r="QBQ7" s="457"/>
      <c r="QBU7" s="457"/>
      <c r="QBY7" s="457"/>
      <c r="QCC7" s="457"/>
      <c r="QCG7" s="457"/>
      <c r="QCK7" s="457"/>
      <c r="QCO7" s="457"/>
      <c r="QCS7" s="457"/>
      <c r="QCW7" s="457"/>
      <c r="QDA7" s="457"/>
      <c r="QDE7" s="457"/>
      <c r="QDI7" s="457"/>
      <c r="QDM7" s="457"/>
      <c r="QDQ7" s="457"/>
      <c r="QDU7" s="457"/>
      <c r="QDY7" s="457"/>
      <c r="QEC7" s="457"/>
      <c r="QEG7" s="457"/>
      <c r="QEK7" s="457"/>
      <c r="QEO7" s="457"/>
      <c r="QES7" s="457"/>
      <c r="QEW7" s="457"/>
      <c r="QFA7" s="457"/>
      <c r="QFE7" s="457"/>
      <c r="QFI7" s="457"/>
      <c r="QFM7" s="457"/>
      <c r="QFQ7" s="457"/>
      <c r="QFU7" s="457"/>
      <c r="QFY7" s="457"/>
      <c r="QGC7" s="457"/>
      <c r="QGG7" s="457"/>
      <c r="QGK7" s="457"/>
      <c r="QGO7" s="457"/>
      <c r="QGS7" s="457"/>
      <c r="QGW7" s="457"/>
      <c r="QHA7" s="457"/>
      <c r="QHE7" s="457"/>
      <c r="QHI7" s="457"/>
      <c r="QHM7" s="457"/>
      <c r="QHQ7" s="457"/>
      <c r="QHU7" s="457"/>
      <c r="QHY7" s="457"/>
      <c r="QIC7" s="457"/>
      <c r="QIG7" s="457"/>
      <c r="QIK7" s="457"/>
      <c r="QIO7" s="457"/>
      <c r="QIS7" s="457"/>
      <c r="QIW7" s="457"/>
      <c r="QJA7" s="457"/>
      <c r="QJE7" s="457"/>
      <c r="QJI7" s="457"/>
      <c r="QJM7" s="457"/>
      <c r="QJQ7" s="457"/>
      <c r="QJU7" s="457"/>
      <c r="QJY7" s="457"/>
      <c r="QKC7" s="457"/>
      <c r="QKG7" s="457"/>
      <c r="QKK7" s="457"/>
      <c r="QKO7" s="457"/>
      <c r="QKS7" s="457"/>
      <c r="QKW7" s="457"/>
      <c r="QLA7" s="457"/>
      <c r="QLE7" s="457"/>
      <c r="QLI7" s="457"/>
      <c r="QLM7" s="457"/>
      <c r="QLQ7" s="457"/>
      <c r="QLU7" s="457"/>
      <c r="QLY7" s="457"/>
      <c r="QMC7" s="457"/>
      <c r="QMG7" s="457"/>
      <c r="QMK7" s="457"/>
      <c r="QMO7" s="457"/>
      <c r="QMS7" s="457"/>
      <c r="QMW7" s="457"/>
      <c r="QNA7" s="457"/>
      <c r="QNE7" s="457"/>
      <c r="QNI7" s="457"/>
      <c r="QNM7" s="457"/>
      <c r="QNQ7" s="457"/>
      <c r="QNU7" s="457"/>
      <c r="QNY7" s="457"/>
      <c r="QOC7" s="457"/>
      <c r="QOG7" s="457"/>
      <c r="QOK7" s="457"/>
      <c r="QOO7" s="457"/>
      <c r="QOS7" s="457"/>
      <c r="QOW7" s="457"/>
      <c r="QPA7" s="457"/>
      <c r="QPE7" s="457"/>
      <c r="QPI7" s="457"/>
      <c r="QPM7" s="457"/>
      <c r="QPQ7" s="457"/>
      <c r="QPU7" s="457"/>
      <c r="QPY7" s="457"/>
      <c r="QQC7" s="457"/>
      <c r="QQG7" s="457"/>
      <c r="QQK7" s="457"/>
      <c r="QQO7" s="457"/>
      <c r="QQS7" s="457"/>
      <c r="QQW7" s="457"/>
      <c r="QRA7" s="457"/>
      <c r="QRE7" s="457"/>
      <c r="QRI7" s="457"/>
      <c r="QRM7" s="457"/>
      <c r="QRQ7" s="457"/>
      <c r="QRU7" s="457"/>
      <c r="QRY7" s="457"/>
      <c r="QSC7" s="457"/>
      <c r="QSG7" s="457"/>
      <c r="QSK7" s="457"/>
      <c r="QSO7" s="457"/>
      <c r="QSS7" s="457"/>
      <c r="QSW7" s="457"/>
      <c r="QTA7" s="457"/>
      <c r="QTE7" s="457"/>
      <c r="QTI7" s="457"/>
      <c r="QTM7" s="457"/>
      <c r="QTQ7" s="457"/>
      <c r="QTU7" s="457"/>
      <c r="QTY7" s="457"/>
      <c r="QUC7" s="457"/>
      <c r="QUG7" s="457"/>
      <c r="QUK7" s="457"/>
      <c r="QUO7" s="457"/>
      <c r="QUS7" s="457"/>
      <c r="QUW7" s="457"/>
      <c r="QVA7" s="457"/>
      <c r="QVE7" s="457"/>
      <c r="QVI7" s="457"/>
      <c r="QVM7" s="457"/>
      <c r="QVQ7" s="457"/>
      <c r="QVU7" s="457"/>
      <c r="QVY7" s="457"/>
      <c r="QWC7" s="457"/>
      <c r="QWG7" s="457"/>
      <c r="QWK7" s="457"/>
      <c r="QWO7" s="457"/>
      <c r="QWS7" s="457"/>
      <c r="QWW7" s="457"/>
      <c r="QXA7" s="457"/>
      <c r="QXE7" s="457"/>
      <c r="QXI7" s="457"/>
      <c r="QXM7" s="457"/>
      <c r="QXQ7" s="457"/>
      <c r="QXU7" s="457"/>
      <c r="QXY7" s="457"/>
      <c r="QYC7" s="457"/>
      <c r="QYG7" s="457"/>
      <c r="QYK7" s="457"/>
      <c r="QYO7" s="457"/>
      <c r="QYS7" s="457"/>
      <c r="QYW7" s="457"/>
      <c r="QZA7" s="457"/>
      <c r="QZE7" s="457"/>
      <c r="QZI7" s="457"/>
      <c r="QZM7" s="457"/>
      <c r="QZQ7" s="457"/>
      <c r="QZU7" s="457"/>
      <c r="QZY7" s="457"/>
      <c r="RAC7" s="457"/>
      <c r="RAG7" s="457"/>
      <c r="RAK7" s="457"/>
      <c r="RAO7" s="457"/>
      <c r="RAS7" s="457"/>
      <c r="RAW7" s="457"/>
      <c r="RBA7" s="457"/>
      <c r="RBE7" s="457"/>
      <c r="RBI7" s="457"/>
      <c r="RBM7" s="457"/>
      <c r="RBQ7" s="457"/>
      <c r="RBU7" s="457"/>
      <c r="RBY7" s="457"/>
      <c r="RCC7" s="457"/>
      <c r="RCG7" s="457"/>
      <c r="RCK7" s="457"/>
      <c r="RCO7" s="457"/>
      <c r="RCS7" s="457"/>
      <c r="RCW7" s="457"/>
      <c r="RDA7" s="457"/>
      <c r="RDE7" s="457"/>
      <c r="RDI7" s="457"/>
      <c r="RDM7" s="457"/>
      <c r="RDQ7" s="457"/>
      <c r="RDU7" s="457"/>
      <c r="RDY7" s="457"/>
      <c r="REC7" s="457"/>
      <c r="REG7" s="457"/>
      <c r="REK7" s="457"/>
      <c r="REO7" s="457"/>
      <c r="RES7" s="457"/>
      <c r="REW7" s="457"/>
      <c r="RFA7" s="457"/>
      <c r="RFE7" s="457"/>
      <c r="RFI7" s="457"/>
      <c r="RFM7" s="457"/>
      <c r="RFQ7" s="457"/>
      <c r="RFU7" s="457"/>
      <c r="RFY7" s="457"/>
      <c r="RGC7" s="457"/>
      <c r="RGG7" s="457"/>
      <c r="RGK7" s="457"/>
      <c r="RGO7" s="457"/>
      <c r="RGS7" s="457"/>
      <c r="RGW7" s="457"/>
      <c r="RHA7" s="457"/>
      <c r="RHE7" s="457"/>
      <c r="RHI7" s="457"/>
      <c r="RHM7" s="457"/>
      <c r="RHQ7" s="457"/>
      <c r="RHU7" s="457"/>
      <c r="RHY7" s="457"/>
      <c r="RIC7" s="457"/>
      <c r="RIG7" s="457"/>
      <c r="RIK7" s="457"/>
      <c r="RIO7" s="457"/>
      <c r="RIS7" s="457"/>
      <c r="RIW7" s="457"/>
      <c r="RJA7" s="457"/>
      <c r="RJE7" s="457"/>
      <c r="RJI7" s="457"/>
      <c r="RJM7" s="457"/>
      <c r="RJQ7" s="457"/>
      <c r="RJU7" s="457"/>
      <c r="RJY7" s="457"/>
      <c r="RKC7" s="457"/>
      <c r="RKG7" s="457"/>
      <c r="RKK7" s="457"/>
      <c r="RKO7" s="457"/>
      <c r="RKS7" s="457"/>
      <c r="RKW7" s="457"/>
      <c r="RLA7" s="457"/>
      <c r="RLE7" s="457"/>
      <c r="RLI7" s="457"/>
      <c r="RLM7" s="457"/>
      <c r="RLQ7" s="457"/>
      <c r="RLU7" s="457"/>
      <c r="RLY7" s="457"/>
      <c r="RMC7" s="457"/>
      <c r="RMG7" s="457"/>
      <c r="RMK7" s="457"/>
      <c r="RMO7" s="457"/>
      <c r="RMS7" s="457"/>
      <c r="RMW7" s="457"/>
      <c r="RNA7" s="457"/>
      <c r="RNE7" s="457"/>
      <c r="RNI7" s="457"/>
      <c r="RNM7" s="457"/>
      <c r="RNQ7" s="457"/>
      <c r="RNU7" s="457"/>
      <c r="RNY7" s="457"/>
      <c r="ROC7" s="457"/>
      <c r="ROG7" s="457"/>
      <c r="ROK7" s="457"/>
      <c r="ROO7" s="457"/>
      <c r="ROS7" s="457"/>
      <c r="ROW7" s="457"/>
      <c r="RPA7" s="457"/>
      <c r="RPE7" s="457"/>
      <c r="RPI7" s="457"/>
      <c r="RPM7" s="457"/>
      <c r="RPQ7" s="457"/>
      <c r="RPU7" s="457"/>
      <c r="RPY7" s="457"/>
      <c r="RQC7" s="457"/>
      <c r="RQG7" s="457"/>
      <c r="RQK7" s="457"/>
      <c r="RQO7" s="457"/>
      <c r="RQS7" s="457"/>
      <c r="RQW7" s="457"/>
      <c r="RRA7" s="457"/>
      <c r="RRE7" s="457"/>
      <c r="RRI7" s="457"/>
      <c r="RRM7" s="457"/>
      <c r="RRQ7" s="457"/>
      <c r="RRU7" s="457"/>
      <c r="RRY7" s="457"/>
      <c r="RSC7" s="457"/>
      <c r="RSG7" s="457"/>
      <c r="RSK7" s="457"/>
      <c r="RSO7" s="457"/>
      <c r="RSS7" s="457"/>
      <c r="RSW7" s="457"/>
      <c r="RTA7" s="457"/>
      <c r="RTE7" s="457"/>
      <c r="RTI7" s="457"/>
      <c r="RTM7" s="457"/>
      <c r="RTQ7" s="457"/>
      <c r="RTU7" s="457"/>
      <c r="RTY7" s="457"/>
      <c r="RUC7" s="457"/>
      <c r="RUG7" s="457"/>
      <c r="RUK7" s="457"/>
      <c r="RUO7" s="457"/>
      <c r="RUS7" s="457"/>
      <c r="RUW7" s="457"/>
      <c r="RVA7" s="457"/>
      <c r="RVE7" s="457"/>
      <c r="RVI7" s="457"/>
      <c r="RVM7" s="457"/>
      <c r="RVQ7" s="457"/>
      <c r="RVU7" s="457"/>
      <c r="RVY7" s="457"/>
      <c r="RWC7" s="457"/>
      <c r="RWG7" s="457"/>
      <c r="RWK7" s="457"/>
      <c r="RWO7" s="457"/>
      <c r="RWS7" s="457"/>
      <c r="RWW7" s="457"/>
      <c r="RXA7" s="457"/>
      <c r="RXE7" s="457"/>
      <c r="RXI7" s="457"/>
      <c r="RXM7" s="457"/>
      <c r="RXQ7" s="457"/>
      <c r="RXU7" s="457"/>
      <c r="RXY7" s="457"/>
      <c r="RYC7" s="457"/>
      <c r="RYG7" s="457"/>
      <c r="RYK7" s="457"/>
      <c r="RYO7" s="457"/>
      <c r="RYS7" s="457"/>
      <c r="RYW7" s="457"/>
      <c r="RZA7" s="457"/>
      <c r="RZE7" s="457"/>
      <c r="RZI7" s="457"/>
      <c r="RZM7" s="457"/>
      <c r="RZQ7" s="457"/>
      <c r="RZU7" s="457"/>
      <c r="RZY7" s="457"/>
      <c r="SAC7" s="457"/>
      <c r="SAG7" s="457"/>
      <c r="SAK7" s="457"/>
      <c r="SAO7" s="457"/>
      <c r="SAS7" s="457"/>
      <c r="SAW7" s="457"/>
      <c r="SBA7" s="457"/>
      <c r="SBE7" s="457"/>
      <c r="SBI7" s="457"/>
      <c r="SBM7" s="457"/>
      <c r="SBQ7" s="457"/>
      <c r="SBU7" s="457"/>
      <c r="SBY7" s="457"/>
      <c r="SCC7" s="457"/>
      <c r="SCG7" s="457"/>
      <c r="SCK7" s="457"/>
      <c r="SCO7" s="457"/>
      <c r="SCS7" s="457"/>
      <c r="SCW7" s="457"/>
      <c r="SDA7" s="457"/>
      <c r="SDE7" s="457"/>
      <c r="SDI7" s="457"/>
      <c r="SDM7" s="457"/>
      <c r="SDQ7" s="457"/>
      <c r="SDU7" s="457"/>
      <c r="SDY7" s="457"/>
      <c r="SEC7" s="457"/>
      <c r="SEG7" s="457"/>
      <c r="SEK7" s="457"/>
      <c r="SEO7" s="457"/>
      <c r="SES7" s="457"/>
      <c r="SEW7" s="457"/>
      <c r="SFA7" s="457"/>
      <c r="SFE7" s="457"/>
      <c r="SFI7" s="457"/>
      <c r="SFM7" s="457"/>
      <c r="SFQ7" s="457"/>
      <c r="SFU7" s="457"/>
      <c r="SFY7" s="457"/>
      <c r="SGC7" s="457"/>
      <c r="SGG7" s="457"/>
      <c r="SGK7" s="457"/>
      <c r="SGO7" s="457"/>
      <c r="SGS7" s="457"/>
      <c r="SGW7" s="457"/>
      <c r="SHA7" s="457"/>
      <c r="SHE7" s="457"/>
      <c r="SHI7" s="457"/>
      <c r="SHM7" s="457"/>
      <c r="SHQ7" s="457"/>
      <c r="SHU7" s="457"/>
      <c r="SHY7" s="457"/>
      <c r="SIC7" s="457"/>
      <c r="SIG7" s="457"/>
      <c r="SIK7" s="457"/>
      <c r="SIO7" s="457"/>
      <c r="SIS7" s="457"/>
      <c r="SIW7" s="457"/>
      <c r="SJA7" s="457"/>
      <c r="SJE7" s="457"/>
      <c r="SJI7" s="457"/>
      <c r="SJM7" s="457"/>
      <c r="SJQ7" s="457"/>
      <c r="SJU7" s="457"/>
      <c r="SJY7" s="457"/>
      <c r="SKC7" s="457"/>
      <c r="SKG7" s="457"/>
      <c r="SKK7" s="457"/>
      <c r="SKO7" s="457"/>
      <c r="SKS7" s="457"/>
      <c r="SKW7" s="457"/>
      <c r="SLA7" s="457"/>
      <c r="SLE7" s="457"/>
      <c r="SLI7" s="457"/>
      <c r="SLM7" s="457"/>
      <c r="SLQ7" s="457"/>
      <c r="SLU7" s="457"/>
      <c r="SLY7" s="457"/>
      <c r="SMC7" s="457"/>
      <c r="SMG7" s="457"/>
      <c r="SMK7" s="457"/>
      <c r="SMO7" s="457"/>
      <c r="SMS7" s="457"/>
      <c r="SMW7" s="457"/>
      <c r="SNA7" s="457"/>
      <c r="SNE7" s="457"/>
      <c r="SNI7" s="457"/>
      <c r="SNM7" s="457"/>
      <c r="SNQ7" s="457"/>
      <c r="SNU7" s="457"/>
      <c r="SNY7" s="457"/>
      <c r="SOC7" s="457"/>
      <c r="SOG7" s="457"/>
      <c r="SOK7" s="457"/>
      <c r="SOO7" s="457"/>
      <c r="SOS7" s="457"/>
      <c r="SOW7" s="457"/>
      <c r="SPA7" s="457"/>
      <c r="SPE7" s="457"/>
      <c r="SPI7" s="457"/>
      <c r="SPM7" s="457"/>
      <c r="SPQ7" s="457"/>
      <c r="SPU7" s="457"/>
      <c r="SPY7" s="457"/>
      <c r="SQC7" s="457"/>
      <c r="SQG7" s="457"/>
      <c r="SQK7" s="457"/>
      <c r="SQO7" s="457"/>
      <c r="SQS7" s="457"/>
      <c r="SQW7" s="457"/>
      <c r="SRA7" s="457"/>
      <c r="SRE7" s="457"/>
      <c r="SRI7" s="457"/>
      <c r="SRM7" s="457"/>
      <c r="SRQ7" s="457"/>
      <c r="SRU7" s="457"/>
      <c r="SRY7" s="457"/>
      <c r="SSC7" s="457"/>
      <c r="SSG7" s="457"/>
      <c r="SSK7" s="457"/>
      <c r="SSO7" s="457"/>
      <c r="SSS7" s="457"/>
      <c r="SSW7" s="457"/>
      <c r="STA7" s="457"/>
      <c r="STE7" s="457"/>
      <c r="STI7" s="457"/>
      <c r="STM7" s="457"/>
      <c r="STQ7" s="457"/>
      <c r="STU7" s="457"/>
      <c r="STY7" s="457"/>
      <c r="SUC7" s="457"/>
      <c r="SUG7" s="457"/>
      <c r="SUK7" s="457"/>
      <c r="SUO7" s="457"/>
      <c r="SUS7" s="457"/>
      <c r="SUW7" s="457"/>
      <c r="SVA7" s="457"/>
      <c r="SVE7" s="457"/>
      <c r="SVI7" s="457"/>
      <c r="SVM7" s="457"/>
      <c r="SVQ7" s="457"/>
      <c r="SVU7" s="457"/>
      <c r="SVY7" s="457"/>
      <c r="SWC7" s="457"/>
      <c r="SWG7" s="457"/>
      <c r="SWK7" s="457"/>
      <c r="SWO7" s="457"/>
      <c r="SWS7" s="457"/>
      <c r="SWW7" s="457"/>
      <c r="SXA7" s="457"/>
      <c r="SXE7" s="457"/>
      <c r="SXI7" s="457"/>
      <c r="SXM7" s="457"/>
      <c r="SXQ7" s="457"/>
      <c r="SXU7" s="457"/>
      <c r="SXY7" s="457"/>
      <c r="SYC7" s="457"/>
      <c r="SYG7" s="457"/>
      <c r="SYK7" s="457"/>
      <c r="SYO7" s="457"/>
      <c r="SYS7" s="457"/>
      <c r="SYW7" s="457"/>
      <c r="SZA7" s="457"/>
      <c r="SZE7" s="457"/>
      <c r="SZI7" s="457"/>
      <c r="SZM7" s="457"/>
      <c r="SZQ7" s="457"/>
      <c r="SZU7" s="457"/>
      <c r="SZY7" s="457"/>
      <c r="TAC7" s="457"/>
      <c r="TAG7" s="457"/>
      <c r="TAK7" s="457"/>
      <c r="TAO7" s="457"/>
      <c r="TAS7" s="457"/>
      <c r="TAW7" s="457"/>
      <c r="TBA7" s="457"/>
      <c r="TBE7" s="457"/>
      <c r="TBI7" s="457"/>
      <c r="TBM7" s="457"/>
      <c r="TBQ7" s="457"/>
      <c r="TBU7" s="457"/>
      <c r="TBY7" s="457"/>
      <c r="TCC7" s="457"/>
      <c r="TCG7" s="457"/>
      <c r="TCK7" s="457"/>
      <c r="TCO7" s="457"/>
      <c r="TCS7" s="457"/>
      <c r="TCW7" s="457"/>
      <c r="TDA7" s="457"/>
      <c r="TDE7" s="457"/>
      <c r="TDI7" s="457"/>
      <c r="TDM7" s="457"/>
      <c r="TDQ7" s="457"/>
      <c r="TDU7" s="457"/>
      <c r="TDY7" s="457"/>
      <c r="TEC7" s="457"/>
      <c r="TEG7" s="457"/>
      <c r="TEK7" s="457"/>
      <c r="TEO7" s="457"/>
      <c r="TES7" s="457"/>
      <c r="TEW7" s="457"/>
      <c r="TFA7" s="457"/>
      <c r="TFE7" s="457"/>
      <c r="TFI7" s="457"/>
      <c r="TFM7" s="457"/>
      <c r="TFQ7" s="457"/>
      <c r="TFU7" s="457"/>
      <c r="TFY7" s="457"/>
      <c r="TGC7" s="457"/>
      <c r="TGG7" s="457"/>
      <c r="TGK7" s="457"/>
      <c r="TGO7" s="457"/>
      <c r="TGS7" s="457"/>
      <c r="TGW7" s="457"/>
      <c r="THA7" s="457"/>
      <c r="THE7" s="457"/>
      <c r="THI7" s="457"/>
      <c r="THM7" s="457"/>
      <c r="THQ7" s="457"/>
      <c r="THU7" s="457"/>
      <c r="THY7" s="457"/>
      <c r="TIC7" s="457"/>
      <c r="TIG7" s="457"/>
      <c r="TIK7" s="457"/>
      <c r="TIO7" s="457"/>
      <c r="TIS7" s="457"/>
      <c r="TIW7" s="457"/>
      <c r="TJA7" s="457"/>
      <c r="TJE7" s="457"/>
      <c r="TJI7" s="457"/>
      <c r="TJM7" s="457"/>
      <c r="TJQ7" s="457"/>
      <c r="TJU7" s="457"/>
      <c r="TJY7" s="457"/>
      <c r="TKC7" s="457"/>
      <c r="TKG7" s="457"/>
      <c r="TKK7" s="457"/>
      <c r="TKO7" s="457"/>
      <c r="TKS7" s="457"/>
      <c r="TKW7" s="457"/>
      <c r="TLA7" s="457"/>
      <c r="TLE7" s="457"/>
      <c r="TLI7" s="457"/>
      <c r="TLM7" s="457"/>
      <c r="TLQ7" s="457"/>
      <c r="TLU7" s="457"/>
      <c r="TLY7" s="457"/>
      <c r="TMC7" s="457"/>
      <c r="TMG7" s="457"/>
      <c r="TMK7" s="457"/>
      <c r="TMO7" s="457"/>
      <c r="TMS7" s="457"/>
      <c r="TMW7" s="457"/>
      <c r="TNA7" s="457"/>
      <c r="TNE7" s="457"/>
      <c r="TNI7" s="457"/>
      <c r="TNM7" s="457"/>
      <c r="TNQ7" s="457"/>
      <c r="TNU7" s="457"/>
      <c r="TNY7" s="457"/>
      <c r="TOC7" s="457"/>
      <c r="TOG7" s="457"/>
      <c r="TOK7" s="457"/>
      <c r="TOO7" s="457"/>
      <c r="TOS7" s="457"/>
      <c r="TOW7" s="457"/>
      <c r="TPA7" s="457"/>
      <c r="TPE7" s="457"/>
      <c r="TPI7" s="457"/>
      <c r="TPM7" s="457"/>
      <c r="TPQ7" s="457"/>
      <c r="TPU7" s="457"/>
      <c r="TPY7" s="457"/>
      <c r="TQC7" s="457"/>
      <c r="TQG7" s="457"/>
      <c r="TQK7" s="457"/>
      <c r="TQO7" s="457"/>
      <c r="TQS7" s="457"/>
      <c r="TQW7" s="457"/>
      <c r="TRA7" s="457"/>
      <c r="TRE7" s="457"/>
      <c r="TRI7" s="457"/>
      <c r="TRM7" s="457"/>
      <c r="TRQ7" s="457"/>
      <c r="TRU7" s="457"/>
      <c r="TRY7" s="457"/>
      <c r="TSC7" s="457"/>
      <c r="TSG7" s="457"/>
      <c r="TSK7" s="457"/>
      <c r="TSO7" s="457"/>
      <c r="TSS7" s="457"/>
      <c r="TSW7" s="457"/>
      <c r="TTA7" s="457"/>
      <c r="TTE7" s="457"/>
      <c r="TTI7" s="457"/>
      <c r="TTM7" s="457"/>
      <c r="TTQ7" s="457"/>
      <c r="TTU7" s="457"/>
      <c r="TTY7" s="457"/>
      <c r="TUC7" s="457"/>
      <c r="TUG7" s="457"/>
      <c r="TUK7" s="457"/>
      <c r="TUO7" s="457"/>
      <c r="TUS7" s="457"/>
      <c r="TUW7" s="457"/>
      <c r="TVA7" s="457"/>
      <c r="TVE7" s="457"/>
      <c r="TVI7" s="457"/>
      <c r="TVM7" s="457"/>
      <c r="TVQ7" s="457"/>
      <c r="TVU7" s="457"/>
      <c r="TVY7" s="457"/>
      <c r="TWC7" s="457"/>
      <c r="TWG7" s="457"/>
      <c r="TWK7" s="457"/>
      <c r="TWO7" s="457"/>
      <c r="TWS7" s="457"/>
      <c r="TWW7" s="457"/>
      <c r="TXA7" s="457"/>
      <c r="TXE7" s="457"/>
      <c r="TXI7" s="457"/>
      <c r="TXM7" s="457"/>
      <c r="TXQ7" s="457"/>
      <c r="TXU7" s="457"/>
      <c r="TXY7" s="457"/>
      <c r="TYC7" s="457"/>
      <c r="TYG7" s="457"/>
      <c r="TYK7" s="457"/>
      <c r="TYO7" s="457"/>
      <c r="TYS7" s="457"/>
      <c r="TYW7" s="457"/>
      <c r="TZA7" s="457"/>
      <c r="TZE7" s="457"/>
      <c r="TZI7" s="457"/>
      <c r="TZM7" s="457"/>
      <c r="TZQ7" s="457"/>
      <c r="TZU7" s="457"/>
      <c r="TZY7" s="457"/>
      <c r="UAC7" s="457"/>
      <c r="UAG7" s="457"/>
      <c r="UAK7" s="457"/>
      <c r="UAO7" s="457"/>
      <c r="UAS7" s="457"/>
      <c r="UAW7" s="457"/>
      <c r="UBA7" s="457"/>
      <c r="UBE7" s="457"/>
      <c r="UBI7" s="457"/>
      <c r="UBM7" s="457"/>
      <c r="UBQ7" s="457"/>
      <c r="UBU7" s="457"/>
      <c r="UBY7" s="457"/>
      <c r="UCC7" s="457"/>
      <c r="UCG7" s="457"/>
      <c r="UCK7" s="457"/>
      <c r="UCO7" s="457"/>
      <c r="UCS7" s="457"/>
      <c r="UCW7" s="457"/>
      <c r="UDA7" s="457"/>
      <c r="UDE7" s="457"/>
      <c r="UDI7" s="457"/>
      <c r="UDM7" s="457"/>
      <c r="UDQ7" s="457"/>
      <c r="UDU7" s="457"/>
      <c r="UDY7" s="457"/>
      <c r="UEC7" s="457"/>
      <c r="UEG7" s="457"/>
      <c r="UEK7" s="457"/>
      <c r="UEO7" s="457"/>
      <c r="UES7" s="457"/>
      <c r="UEW7" s="457"/>
      <c r="UFA7" s="457"/>
      <c r="UFE7" s="457"/>
      <c r="UFI7" s="457"/>
      <c r="UFM7" s="457"/>
      <c r="UFQ7" s="457"/>
      <c r="UFU7" s="457"/>
      <c r="UFY7" s="457"/>
      <c r="UGC7" s="457"/>
      <c r="UGG7" s="457"/>
      <c r="UGK7" s="457"/>
      <c r="UGO7" s="457"/>
      <c r="UGS7" s="457"/>
      <c r="UGW7" s="457"/>
      <c r="UHA7" s="457"/>
      <c r="UHE7" s="457"/>
      <c r="UHI7" s="457"/>
      <c r="UHM7" s="457"/>
      <c r="UHQ7" s="457"/>
      <c r="UHU7" s="457"/>
      <c r="UHY7" s="457"/>
      <c r="UIC7" s="457"/>
      <c r="UIG7" s="457"/>
      <c r="UIK7" s="457"/>
      <c r="UIO7" s="457"/>
      <c r="UIS7" s="457"/>
      <c r="UIW7" s="457"/>
      <c r="UJA7" s="457"/>
      <c r="UJE7" s="457"/>
      <c r="UJI7" s="457"/>
      <c r="UJM7" s="457"/>
      <c r="UJQ7" s="457"/>
      <c r="UJU7" s="457"/>
      <c r="UJY7" s="457"/>
      <c r="UKC7" s="457"/>
      <c r="UKG7" s="457"/>
      <c r="UKK7" s="457"/>
      <c r="UKO7" s="457"/>
      <c r="UKS7" s="457"/>
      <c r="UKW7" s="457"/>
      <c r="ULA7" s="457"/>
      <c r="ULE7" s="457"/>
      <c r="ULI7" s="457"/>
      <c r="ULM7" s="457"/>
      <c r="ULQ7" s="457"/>
      <c r="ULU7" s="457"/>
      <c r="ULY7" s="457"/>
      <c r="UMC7" s="457"/>
      <c r="UMG7" s="457"/>
      <c r="UMK7" s="457"/>
      <c r="UMO7" s="457"/>
      <c r="UMS7" s="457"/>
      <c r="UMW7" s="457"/>
      <c r="UNA7" s="457"/>
      <c r="UNE7" s="457"/>
      <c r="UNI7" s="457"/>
      <c r="UNM7" s="457"/>
      <c r="UNQ7" s="457"/>
      <c r="UNU7" s="457"/>
      <c r="UNY7" s="457"/>
      <c r="UOC7" s="457"/>
      <c r="UOG7" s="457"/>
      <c r="UOK7" s="457"/>
      <c r="UOO7" s="457"/>
      <c r="UOS7" s="457"/>
      <c r="UOW7" s="457"/>
      <c r="UPA7" s="457"/>
      <c r="UPE7" s="457"/>
      <c r="UPI7" s="457"/>
      <c r="UPM7" s="457"/>
      <c r="UPQ7" s="457"/>
      <c r="UPU7" s="457"/>
      <c r="UPY7" s="457"/>
      <c r="UQC7" s="457"/>
      <c r="UQG7" s="457"/>
      <c r="UQK7" s="457"/>
      <c r="UQO7" s="457"/>
      <c r="UQS7" s="457"/>
      <c r="UQW7" s="457"/>
      <c r="URA7" s="457"/>
      <c r="URE7" s="457"/>
      <c r="URI7" s="457"/>
      <c r="URM7" s="457"/>
      <c r="URQ7" s="457"/>
      <c r="URU7" s="457"/>
      <c r="URY7" s="457"/>
      <c r="USC7" s="457"/>
      <c r="USG7" s="457"/>
      <c r="USK7" s="457"/>
      <c r="USO7" s="457"/>
      <c r="USS7" s="457"/>
      <c r="USW7" s="457"/>
      <c r="UTA7" s="457"/>
      <c r="UTE7" s="457"/>
      <c r="UTI7" s="457"/>
      <c r="UTM7" s="457"/>
      <c r="UTQ7" s="457"/>
      <c r="UTU7" s="457"/>
      <c r="UTY7" s="457"/>
      <c r="UUC7" s="457"/>
      <c r="UUG7" s="457"/>
      <c r="UUK7" s="457"/>
      <c r="UUO7" s="457"/>
      <c r="UUS7" s="457"/>
      <c r="UUW7" s="457"/>
      <c r="UVA7" s="457"/>
      <c r="UVE7" s="457"/>
      <c r="UVI7" s="457"/>
      <c r="UVM7" s="457"/>
      <c r="UVQ7" s="457"/>
      <c r="UVU7" s="457"/>
      <c r="UVY7" s="457"/>
      <c r="UWC7" s="457"/>
      <c r="UWG7" s="457"/>
      <c r="UWK7" s="457"/>
      <c r="UWO7" s="457"/>
      <c r="UWS7" s="457"/>
      <c r="UWW7" s="457"/>
      <c r="UXA7" s="457"/>
      <c r="UXE7" s="457"/>
      <c r="UXI7" s="457"/>
      <c r="UXM7" s="457"/>
      <c r="UXQ7" s="457"/>
      <c r="UXU7" s="457"/>
      <c r="UXY7" s="457"/>
      <c r="UYC7" s="457"/>
      <c r="UYG7" s="457"/>
      <c r="UYK7" s="457"/>
      <c r="UYO7" s="457"/>
      <c r="UYS7" s="457"/>
      <c r="UYW7" s="457"/>
      <c r="UZA7" s="457"/>
      <c r="UZE7" s="457"/>
      <c r="UZI7" s="457"/>
      <c r="UZM7" s="457"/>
      <c r="UZQ7" s="457"/>
      <c r="UZU7" s="457"/>
      <c r="UZY7" s="457"/>
      <c r="VAC7" s="457"/>
      <c r="VAG7" s="457"/>
      <c r="VAK7" s="457"/>
      <c r="VAO7" s="457"/>
      <c r="VAS7" s="457"/>
      <c r="VAW7" s="457"/>
      <c r="VBA7" s="457"/>
      <c r="VBE7" s="457"/>
      <c r="VBI7" s="457"/>
      <c r="VBM7" s="457"/>
      <c r="VBQ7" s="457"/>
      <c r="VBU7" s="457"/>
      <c r="VBY7" s="457"/>
      <c r="VCC7" s="457"/>
      <c r="VCG7" s="457"/>
      <c r="VCK7" s="457"/>
      <c r="VCO7" s="457"/>
      <c r="VCS7" s="457"/>
      <c r="VCW7" s="457"/>
      <c r="VDA7" s="457"/>
      <c r="VDE7" s="457"/>
      <c r="VDI7" s="457"/>
      <c r="VDM7" s="457"/>
      <c r="VDQ7" s="457"/>
      <c r="VDU7" s="457"/>
      <c r="VDY7" s="457"/>
      <c r="VEC7" s="457"/>
      <c r="VEG7" s="457"/>
      <c r="VEK7" s="457"/>
      <c r="VEO7" s="457"/>
      <c r="VES7" s="457"/>
      <c r="VEW7" s="457"/>
      <c r="VFA7" s="457"/>
      <c r="VFE7" s="457"/>
      <c r="VFI7" s="457"/>
      <c r="VFM7" s="457"/>
      <c r="VFQ7" s="457"/>
      <c r="VFU7" s="457"/>
      <c r="VFY7" s="457"/>
      <c r="VGC7" s="457"/>
      <c r="VGG7" s="457"/>
      <c r="VGK7" s="457"/>
      <c r="VGO7" s="457"/>
      <c r="VGS7" s="457"/>
      <c r="VGW7" s="457"/>
      <c r="VHA7" s="457"/>
      <c r="VHE7" s="457"/>
      <c r="VHI7" s="457"/>
      <c r="VHM7" s="457"/>
      <c r="VHQ7" s="457"/>
      <c r="VHU7" s="457"/>
      <c r="VHY7" s="457"/>
      <c r="VIC7" s="457"/>
      <c r="VIG7" s="457"/>
      <c r="VIK7" s="457"/>
      <c r="VIO7" s="457"/>
      <c r="VIS7" s="457"/>
      <c r="VIW7" s="457"/>
      <c r="VJA7" s="457"/>
      <c r="VJE7" s="457"/>
      <c r="VJI7" s="457"/>
      <c r="VJM7" s="457"/>
      <c r="VJQ7" s="457"/>
      <c r="VJU7" s="457"/>
      <c r="VJY7" s="457"/>
      <c r="VKC7" s="457"/>
      <c r="VKG7" s="457"/>
      <c r="VKK7" s="457"/>
      <c r="VKO7" s="457"/>
      <c r="VKS7" s="457"/>
      <c r="VKW7" s="457"/>
      <c r="VLA7" s="457"/>
      <c r="VLE7" s="457"/>
      <c r="VLI7" s="457"/>
      <c r="VLM7" s="457"/>
      <c r="VLQ7" s="457"/>
      <c r="VLU7" s="457"/>
      <c r="VLY7" s="457"/>
      <c r="VMC7" s="457"/>
      <c r="VMG7" s="457"/>
      <c r="VMK7" s="457"/>
      <c r="VMO7" s="457"/>
      <c r="VMS7" s="457"/>
      <c r="VMW7" s="457"/>
      <c r="VNA7" s="457"/>
      <c r="VNE7" s="457"/>
      <c r="VNI7" s="457"/>
      <c r="VNM7" s="457"/>
      <c r="VNQ7" s="457"/>
      <c r="VNU7" s="457"/>
      <c r="VNY7" s="457"/>
      <c r="VOC7" s="457"/>
      <c r="VOG7" s="457"/>
      <c r="VOK7" s="457"/>
      <c r="VOO7" s="457"/>
      <c r="VOS7" s="457"/>
      <c r="VOW7" s="457"/>
      <c r="VPA7" s="457"/>
      <c r="VPE7" s="457"/>
      <c r="VPI7" s="457"/>
      <c r="VPM7" s="457"/>
      <c r="VPQ7" s="457"/>
      <c r="VPU7" s="457"/>
      <c r="VPY7" s="457"/>
      <c r="VQC7" s="457"/>
      <c r="VQG7" s="457"/>
      <c r="VQK7" s="457"/>
      <c r="VQO7" s="457"/>
      <c r="VQS7" s="457"/>
      <c r="VQW7" s="457"/>
      <c r="VRA7" s="457"/>
      <c r="VRE7" s="457"/>
      <c r="VRI7" s="457"/>
      <c r="VRM7" s="457"/>
      <c r="VRQ7" s="457"/>
      <c r="VRU7" s="457"/>
      <c r="VRY7" s="457"/>
      <c r="VSC7" s="457"/>
      <c r="VSG7" s="457"/>
      <c r="VSK7" s="457"/>
      <c r="VSO7" s="457"/>
      <c r="VSS7" s="457"/>
      <c r="VSW7" s="457"/>
      <c r="VTA7" s="457"/>
      <c r="VTE7" s="457"/>
      <c r="VTI7" s="457"/>
      <c r="VTM7" s="457"/>
      <c r="VTQ7" s="457"/>
      <c r="VTU7" s="457"/>
      <c r="VTY7" s="457"/>
      <c r="VUC7" s="457"/>
      <c r="VUG7" s="457"/>
      <c r="VUK7" s="457"/>
      <c r="VUO7" s="457"/>
      <c r="VUS7" s="457"/>
      <c r="VUW7" s="457"/>
      <c r="VVA7" s="457"/>
      <c r="VVE7" s="457"/>
      <c r="VVI7" s="457"/>
      <c r="VVM7" s="457"/>
      <c r="VVQ7" s="457"/>
      <c r="VVU7" s="457"/>
      <c r="VVY7" s="457"/>
      <c r="VWC7" s="457"/>
      <c r="VWG7" s="457"/>
      <c r="VWK7" s="457"/>
      <c r="VWO7" s="457"/>
      <c r="VWS7" s="457"/>
      <c r="VWW7" s="457"/>
      <c r="VXA7" s="457"/>
      <c r="VXE7" s="457"/>
      <c r="VXI7" s="457"/>
      <c r="VXM7" s="457"/>
      <c r="VXQ7" s="457"/>
      <c r="VXU7" s="457"/>
      <c r="VXY7" s="457"/>
      <c r="VYC7" s="457"/>
      <c r="VYG7" s="457"/>
      <c r="VYK7" s="457"/>
      <c r="VYO7" s="457"/>
      <c r="VYS7" s="457"/>
      <c r="VYW7" s="457"/>
      <c r="VZA7" s="457"/>
      <c r="VZE7" s="457"/>
      <c r="VZI7" s="457"/>
      <c r="VZM7" s="457"/>
      <c r="VZQ7" s="457"/>
      <c r="VZU7" s="457"/>
      <c r="VZY7" s="457"/>
      <c r="WAC7" s="457"/>
      <c r="WAG7" s="457"/>
      <c r="WAK7" s="457"/>
      <c r="WAO7" s="457"/>
      <c r="WAS7" s="457"/>
      <c r="WAW7" s="457"/>
      <c r="WBA7" s="457"/>
      <c r="WBE7" s="457"/>
      <c r="WBI7" s="457"/>
      <c r="WBM7" s="457"/>
      <c r="WBQ7" s="457"/>
      <c r="WBU7" s="457"/>
      <c r="WBY7" s="457"/>
      <c r="WCC7" s="457"/>
      <c r="WCG7" s="457"/>
      <c r="WCK7" s="457"/>
      <c r="WCO7" s="457"/>
      <c r="WCS7" s="457"/>
      <c r="WCW7" s="457"/>
      <c r="WDA7" s="457"/>
      <c r="WDE7" s="457"/>
      <c r="WDI7" s="457"/>
      <c r="WDM7" s="457"/>
      <c r="WDQ7" s="457"/>
      <c r="WDU7" s="457"/>
      <c r="WDY7" s="457"/>
      <c r="WEC7" s="457"/>
      <c r="WEG7" s="457"/>
      <c r="WEK7" s="457"/>
      <c r="WEO7" s="457"/>
      <c r="WES7" s="457"/>
      <c r="WEW7" s="457"/>
      <c r="WFA7" s="457"/>
      <c r="WFE7" s="457"/>
      <c r="WFI7" s="457"/>
      <c r="WFM7" s="457"/>
      <c r="WFQ7" s="457"/>
      <c r="WFU7" s="457"/>
      <c r="WFY7" s="457"/>
      <c r="WGC7" s="457"/>
      <c r="WGG7" s="457"/>
      <c r="WGK7" s="457"/>
      <c r="WGO7" s="457"/>
      <c r="WGS7" s="457"/>
      <c r="WGW7" s="457"/>
      <c r="WHA7" s="457"/>
      <c r="WHE7" s="457"/>
      <c r="WHI7" s="457"/>
      <c r="WHM7" s="457"/>
      <c r="WHQ7" s="457"/>
      <c r="WHU7" s="457"/>
      <c r="WHY7" s="457"/>
      <c r="WIC7" s="457"/>
      <c r="WIG7" s="457"/>
      <c r="WIK7" s="457"/>
      <c r="WIO7" s="457"/>
      <c r="WIS7" s="457"/>
      <c r="WIW7" s="457"/>
      <c r="WJA7" s="457"/>
      <c r="WJE7" s="457"/>
      <c r="WJI7" s="457"/>
      <c r="WJM7" s="457"/>
      <c r="WJQ7" s="457"/>
      <c r="WJU7" s="457"/>
      <c r="WJY7" s="457"/>
      <c r="WKC7" s="457"/>
      <c r="WKG7" s="457"/>
      <c r="WKK7" s="457"/>
      <c r="WKO7" s="457"/>
      <c r="WKS7" s="457"/>
      <c r="WKW7" s="457"/>
      <c r="WLA7" s="457"/>
      <c r="WLE7" s="457"/>
      <c r="WLI7" s="457"/>
      <c r="WLM7" s="457"/>
      <c r="WLQ7" s="457"/>
      <c r="WLU7" s="457"/>
      <c r="WLY7" s="457"/>
      <c r="WMC7" s="457"/>
      <c r="WMG7" s="457"/>
      <c r="WMK7" s="457"/>
      <c r="WMO7" s="457"/>
      <c r="WMS7" s="457"/>
      <c r="WMW7" s="457"/>
      <c r="WNA7" s="457"/>
      <c r="WNE7" s="457"/>
      <c r="WNI7" s="457"/>
      <c r="WNM7" s="457"/>
      <c r="WNQ7" s="457"/>
      <c r="WNU7" s="457"/>
      <c r="WNY7" s="457"/>
      <c r="WOC7" s="457"/>
      <c r="WOG7" s="457"/>
      <c r="WOK7" s="457"/>
      <c r="WOO7" s="457"/>
      <c r="WOS7" s="457"/>
      <c r="WOW7" s="457"/>
      <c r="WPA7" s="457"/>
      <c r="WPE7" s="457"/>
      <c r="WPI7" s="457"/>
      <c r="WPM7" s="457"/>
      <c r="WPQ7" s="457"/>
      <c r="WPU7" s="457"/>
      <c r="WPY7" s="457"/>
      <c r="WQC7" s="457"/>
      <c r="WQG7" s="457"/>
      <c r="WQK7" s="457"/>
      <c r="WQO7" s="457"/>
      <c r="WQS7" s="457"/>
      <c r="WQW7" s="457"/>
      <c r="WRA7" s="457"/>
      <c r="WRE7" s="457"/>
      <c r="WRI7" s="457"/>
      <c r="WRM7" s="457"/>
      <c r="WRQ7" s="457"/>
      <c r="WRU7" s="457"/>
      <c r="WRY7" s="457"/>
      <c r="WSC7" s="457"/>
      <c r="WSG7" s="457"/>
      <c r="WSK7" s="457"/>
      <c r="WSO7" s="457"/>
      <c r="WSS7" s="457"/>
      <c r="WSW7" s="457"/>
      <c r="WTA7" s="457"/>
      <c r="WTE7" s="457"/>
      <c r="WTI7" s="457"/>
      <c r="WTM7" s="457"/>
      <c r="WTQ7" s="457"/>
      <c r="WTU7" s="457"/>
      <c r="WTY7" s="457"/>
      <c r="WUC7" s="457"/>
      <c r="WUG7" s="457"/>
      <c r="WUK7" s="457"/>
      <c r="WUO7" s="457"/>
      <c r="WUS7" s="457"/>
      <c r="WUW7" s="457"/>
      <c r="WVA7" s="457"/>
      <c r="WVE7" s="457"/>
      <c r="WVI7" s="457"/>
      <c r="WVM7" s="457"/>
      <c r="WVQ7" s="457"/>
      <c r="WVU7" s="457"/>
      <c r="WVY7" s="457"/>
      <c r="WWC7" s="457"/>
      <c r="WWG7" s="457"/>
      <c r="WWK7" s="457"/>
      <c r="WWO7" s="457"/>
      <c r="WWS7" s="457"/>
      <c r="WWW7" s="457"/>
      <c r="WXA7" s="457"/>
      <c r="WXE7" s="457"/>
      <c r="WXI7" s="457"/>
      <c r="WXM7" s="457"/>
      <c r="WXQ7" s="457"/>
      <c r="WXU7" s="457"/>
      <c r="WXY7" s="457"/>
      <c r="WYC7" s="457"/>
      <c r="WYG7" s="457"/>
      <c r="WYK7" s="457"/>
      <c r="WYO7" s="457"/>
      <c r="WYS7" s="457"/>
      <c r="WYW7" s="457"/>
      <c r="WZA7" s="457"/>
      <c r="WZE7" s="457"/>
      <c r="WZI7" s="457"/>
      <c r="WZM7" s="457"/>
      <c r="WZQ7" s="457"/>
      <c r="WZU7" s="457"/>
      <c r="WZY7" s="457"/>
      <c r="XAC7" s="457"/>
      <c r="XAG7" s="457"/>
      <c r="XAK7" s="457"/>
      <c r="XAO7" s="457"/>
      <c r="XAS7" s="457"/>
      <c r="XAW7" s="457"/>
      <c r="XBA7" s="457"/>
      <c r="XBE7" s="457"/>
      <c r="XBI7" s="457"/>
      <c r="XBM7" s="457"/>
      <c r="XBQ7" s="457"/>
      <c r="XBU7" s="457"/>
      <c r="XBY7" s="457"/>
      <c r="XCC7" s="457"/>
      <c r="XCG7" s="457"/>
      <c r="XCK7" s="457"/>
      <c r="XCO7" s="457"/>
      <c r="XCS7" s="457"/>
      <c r="XCW7" s="457"/>
      <c r="XDA7" s="457"/>
      <c r="XDE7" s="457"/>
      <c r="XDI7" s="457"/>
      <c r="XDM7" s="457"/>
      <c r="XDQ7" s="457"/>
      <c r="XDU7" s="457"/>
      <c r="XDY7" s="457"/>
      <c r="XEC7" s="457"/>
      <c r="XEG7" s="457"/>
      <c r="XEK7" s="457"/>
      <c r="XEO7" s="457"/>
      <c r="XES7" s="457"/>
      <c r="XEW7" s="457"/>
      <c r="XFA7" s="457"/>
    </row>
    <row r="8" spans="1:1021 1025:2045 2049:3069 3073:4093 4097:5117 5121:6141 6145:7165 7169:8189 8193:9213 9217:10237 10241:11261 11265:12285 12289:13309 13313:14333 14337:15357 15361:16381" s="248" customFormat="1" x14ac:dyDescent="0.2">
      <c r="A8" s="130" t="s">
        <v>43</v>
      </c>
      <c r="B8" s="436" t="s">
        <v>714</v>
      </c>
      <c r="C8" s="437"/>
      <c r="D8" s="437"/>
      <c r="E8" s="438"/>
      <c r="F8" s="276"/>
      <c r="G8" s="276"/>
      <c r="H8" s="277"/>
      <c r="I8" s="457"/>
      <c r="J8" s="20"/>
      <c r="K8" s="20"/>
      <c r="L8" s="20"/>
      <c r="M8" s="457"/>
      <c r="Q8" s="457"/>
      <c r="U8" s="457"/>
      <c r="Y8" s="457"/>
      <c r="AC8" s="457"/>
      <c r="AG8" s="457"/>
      <c r="AK8" s="457"/>
      <c r="AO8" s="457"/>
      <c r="AS8" s="457"/>
      <c r="AW8" s="457"/>
      <c r="BA8" s="457"/>
      <c r="BE8" s="457"/>
      <c r="BI8" s="457"/>
      <c r="BM8" s="457"/>
      <c r="BQ8" s="457"/>
      <c r="BU8" s="457"/>
      <c r="BY8" s="457"/>
      <c r="CC8" s="457"/>
      <c r="CG8" s="457"/>
      <c r="CK8" s="457"/>
      <c r="CO8" s="457"/>
      <c r="CS8" s="457"/>
      <c r="CW8" s="457"/>
      <c r="DA8" s="457"/>
      <c r="DE8" s="457"/>
      <c r="DI8" s="457"/>
      <c r="DM8" s="457"/>
      <c r="DQ8" s="457"/>
      <c r="DU8" s="457"/>
      <c r="DY8" s="457"/>
      <c r="EC8" s="457"/>
      <c r="EG8" s="457"/>
      <c r="EK8" s="457"/>
      <c r="EO8" s="457"/>
      <c r="ES8" s="457"/>
      <c r="EW8" s="457"/>
      <c r="FA8" s="457"/>
      <c r="FE8" s="457"/>
      <c r="FI8" s="457"/>
      <c r="FM8" s="457"/>
      <c r="FQ8" s="457"/>
      <c r="FU8" s="457"/>
      <c r="FY8" s="457"/>
      <c r="GC8" s="457"/>
      <c r="GG8" s="457"/>
      <c r="GK8" s="457"/>
      <c r="GO8" s="457"/>
      <c r="GS8" s="457"/>
      <c r="GW8" s="457"/>
      <c r="HA8" s="457"/>
      <c r="HE8" s="457"/>
      <c r="HI8" s="457"/>
      <c r="HM8" s="457"/>
      <c r="HQ8" s="457"/>
      <c r="HU8" s="457"/>
      <c r="HY8" s="457"/>
      <c r="IC8" s="457"/>
      <c r="IG8" s="457"/>
      <c r="IK8" s="457"/>
      <c r="IO8" s="457"/>
      <c r="IS8" s="457"/>
      <c r="IW8" s="457"/>
      <c r="JA8" s="457"/>
      <c r="JE8" s="457"/>
      <c r="JI8" s="457"/>
      <c r="JM8" s="457"/>
      <c r="JQ8" s="457"/>
      <c r="JU8" s="457"/>
      <c r="JY8" s="457"/>
      <c r="KC8" s="457"/>
      <c r="KG8" s="457"/>
      <c r="KK8" s="457"/>
      <c r="KO8" s="457"/>
      <c r="KS8" s="457"/>
      <c r="KW8" s="457"/>
      <c r="LA8" s="457"/>
      <c r="LE8" s="457"/>
      <c r="LI8" s="457"/>
      <c r="LM8" s="457"/>
      <c r="LQ8" s="457"/>
      <c r="LU8" s="457"/>
      <c r="LY8" s="457"/>
      <c r="MC8" s="457"/>
      <c r="MG8" s="457"/>
      <c r="MK8" s="457"/>
      <c r="MO8" s="457"/>
      <c r="MS8" s="457"/>
      <c r="MW8" s="457"/>
      <c r="NA8" s="457"/>
      <c r="NE8" s="457"/>
      <c r="NI8" s="457"/>
      <c r="NM8" s="457"/>
      <c r="NQ8" s="457"/>
      <c r="NU8" s="457"/>
      <c r="NY8" s="457"/>
      <c r="OC8" s="457"/>
      <c r="OG8" s="457"/>
      <c r="OK8" s="457"/>
      <c r="OO8" s="457"/>
      <c r="OS8" s="457"/>
      <c r="OW8" s="457"/>
      <c r="PA8" s="457"/>
      <c r="PE8" s="457"/>
      <c r="PI8" s="457"/>
      <c r="PM8" s="457"/>
      <c r="PQ8" s="457"/>
      <c r="PU8" s="457"/>
      <c r="PY8" s="457"/>
      <c r="QC8" s="457"/>
      <c r="QG8" s="457"/>
      <c r="QK8" s="457"/>
      <c r="QO8" s="457"/>
      <c r="QS8" s="457"/>
      <c r="QW8" s="457"/>
      <c r="RA8" s="457"/>
      <c r="RE8" s="457"/>
      <c r="RI8" s="457"/>
      <c r="RM8" s="457"/>
      <c r="RQ8" s="457"/>
      <c r="RU8" s="457"/>
      <c r="RY8" s="457"/>
      <c r="SC8" s="457"/>
      <c r="SG8" s="457"/>
      <c r="SK8" s="457"/>
      <c r="SO8" s="457"/>
      <c r="SS8" s="457"/>
      <c r="SW8" s="457"/>
      <c r="TA8" s="457"/>
      <c r="TE8" s="457"/>
      <c r="TI8" s="457"/>
      <c r="TM8" s="457"/>
      <c r="TQ8" s="457"/>
      <c r="TU8" s="457"/>
      <c r="TY8" s="457"/>
      <c r="UC8" s="457"/>
      <c r="UG8" s="457"/>
      <c r="UK8" s="457"/>
      <c r="UO8" s="457"/>
      <c r="US8" s="457"/>
      <c r="UW8" s="457"/>
      <c r="VA8" s="457"/>
      <c r="VE8" s="457"/>
      <c r="VI8" s="457"/>
      <c r="VM8" s="457"/>
      <c r="VQ8" s="457"/>
      <c r="VU8" s="457"/>
      <c r="VY8" s="457"/>
      <c r="WC8" s="457"/>
      <c r="WG8" s="457"/>
      <c r="WK8" s="457"/>
      <c r="WO8" s="457"/>
      <c r="WS8" s="457"/>
      <c r="WW8" s="457"/>
      <c r="XA8" s="457"/>
      <c r="XE8" s="457"/>
      <c r="XI8" s="457"/>
      <c r="XM8" s="457"/>
      <c r="XQ8" s="457"/>
      <c r="XU8" s="457"/>
      <c r="XY8" s="457"/>
      <c r="YC8" s="457"/>
      <c r="YG8" s="457"/>
      <c r="YK8" s="457"/>
      <c r="YO8" s="457"/>
      <c r="YS8" s="457"/>
      <c r="YW8" s="457"/>
      <c r="ZA8" s="457"/>
      <c r="ZE8" s="457"/>
      <c r="ZI8" s="457"/>
      <c r="ZM8" s="457"/>
      <c r="ZQ8" s="457"/>
      <c r="ZU8" s="457"/>
      <c r="ZY8" s="457"/>
      <c r="AAC8" s="457"/>
      <c r="AAG8" s="457"/>
      <c r="AAK8" s="457"/>
      <c r="AAO8" s="457"/>
      <c r="AAS8" s="457"/>
      <c r="AAW8" s="457"/>
      <c r="ABA8" s="457"/>
      <c r="ABE8" s="457"/>
      <c r="ABI8" s="457"/>
      <c r="ABM8" s="457"/>
      <c r="ABQ8" s="457"/>
      <c r="ABU8" s="457"/>
      <c r="ABY8" s="457"/>
      <c r="ACC8" s="457"/>
      <c r="ACG8" s="457"/>
      <c r="ACK8" s="457"/>
      <c r="ACO8" s="457"/>
      <c r="ACS8" s="457"/>
      <c r="ACW8" s="457"/>
      <c r="ADA8" s="457"/>
      <c r="ADE8" s="457"/>
      <c r="ADI8" s="457"/>
      <c r="ADM8" s="457"/>
      <c r="ADQ8" s="457"/>
      <c r="ADU8" s="457"/>
      <c r="ADY8" s="457"/>
      <c r="AEC8" s="457"/>
      <c r="AEG8" s="457"/>
      <c r="AEK8" s="457"/>
      <c r="AEO8" s="457"/>
      <c r="AES8" s="457"/>
      <c r="AEW8" s="457"/>
      <c r="AFA8" s="457"/>
      <c r="AFE8" s="457"/>
      <c r="AFI8" s="457"/>
      <c r="AFM8" s="457"/>
      <c r="AFQ8" s="457"/>
      <c r="AFU8" s="457"/>
      <c r="AFY8" s="457"/>
      <c r="AGC8" s="457"/>
      <c r="AGG8" s="457"/>
      <c r="AGK8" s="457"/>
      <c r="AGO8" s="457"/>
      <c r="AGS8" s="457"/>
      <c r="AGW8" s="457"/>
      <c r="AHA8" s="457"/>
      <c r="AHE8" s="457"/>
      <c r="AHI8" s="457"/>
      <c r="AHM8" s="457"/>
      <c r="AHQ8" s="457"/>
      <c r="AHU8" s="457"/>
      <c r="AHY8" s="457"/>
      <c r="AIC8" s="457"/>
      <c r="AIG8" s="457"/>
      <c r="AIK8" s="457"/>
      <c r="AIO8" s="457"/>
      <c r="AIS8" s="457"/>
      <c r="AIW8" s="457"/>
      <c r="AJA8" s="457"/>
      <c r="AJE8" s="457"/>
      <c r="AJI8" s="457"/>
      <c r="AJM8" s="457"/>
      <c r="AJQ8" s="457"/>
      <c r="AJU8" s="457"/>
      <c r="AJY8" s="457"/>
      <c r="AKC8" s="457"/>
      <c r="AKG8" s="457"/>
      <c r="AKK8" s="457"/>
      <c r="AKO8" s="457"/>
      <c r="AKS8" s="457"/>
      <c r="AKW8" s="457"/>
      <c r="ALA8" s="457"/>
      <c r="ALE8" s="457"/>
      <c r="ALI8" s="457"/>
      <c r="ALM8" s="457"/>
      <c r="ALQ8" s="457"/>
      <c r="ALU8" s="457"/>
      <c r="ALY8" s="457"/>
      <c r="AMC8" s="457"/>
      <c r="AMG8" s="457"/>
      <c r="AMK8" s="457"/>
      <c r="AMO8" s="457"/>
      <c r="AMS8" s="457"/>
      <c r="AMW8" s="457"/>
      <c r="ANA8" s="457"/>
      <c r="ANE8" s="457"/>
      <c r="ANI8" s="457"/>
      <c r="ANM8" s="457"/>
      <c r="ANQ8" s="457"/>
      <c r="ANU8" s="457"/>
      <c r="ANY8" s="457"/>
      <c r="AOC8" s="457"/>
      <c r="AOG8" s="457"/>
      <c r="AOK8" s="457"/>
      <c r="AOO8" s="457"/>
      <c r="AOS8" s="457"/>
      <c r="AOW8" s="457"/>
      <c r="APA8" s="457"/>
      <c r="APE8" s="457"/>
      <c r="API8" s="457"/>
      <c r="APM8" s="457"/>
      <c r="APQ8" s="457"/>
      <c r="APU8" s="457"/>
      <c r="APY8" s="457"/>
      <c r="AQC8" s="457"/>
      <c r="AQG8" s="457"/>
      <c r="AQK8" s="457"/>
      <c r="AQO8" s="457"/>
      <c r="AQS8" s="457"/>
      <c r="AQW8" s="457"/>
      <c r="ARA8" s="457"/>
      <c r="ARE8" s="457"/>
      <c r="ARI8" s="457"/>
      <c r="ARM8" s="457"/>
      <c r="ARQ8" s="457"/>
      <c r="ARU8" s="457"/>
      <c r="ARY8" s="457"/>
      <c r="ASC8" s="457"/>
      <c r="ASG8" s="457"/>
      <c r="ASK8" s="457"/>
      <c r="ASO8" s="457"/>
      <c r="ASS8" s="457"/>
      <c r="ASW8" s="457"/>
      <c r="ATA8" s="457"/>
      <c r="ATE8" s="457"/>
      <c r="ATI8" s="457"/>
      <c r="ATM8" s="457"/>
      <c r="ATQ8" s="457"/>
      <c r="ATU8" s="457"/>
      <c r="ATY8" s="457"/>
      <c r="AUC8" s="457"/>
      <c r="AUG8" s="457"/>
      <c r="AUK8" s="457"/>
      <c r="AUO8" s="457"/>
      <c r="AUS8" s="457"/>
      <c r="AUW8" s="457"/>
      <c r="AVA8" s="457"/>
      <c r="AVE8" s="457"/>
      <c r="AVI8" s="457"/>
      <c r="AVM8" s="457"/>
      <c r="AVQ8" s="457"/>
      <c r="AVU8" s="457"/>
      <c r="AVY8" s="457"/>
      <c r="AWC8" s="457"/>
      <c r="AWG8" s="457"/>
      <c r="AWK8" s="457"/>
      <c r="AWO8" s="457"/>
      <c r="AWS8" s="457"/>
      <c r="AWW8" s="457"/>
      <c r="AXA8" s="457"/>
      <c r="AXE8" s="457"/>
      <c r="AXI8" s="457"/>
      <c r="AXM8" s="457"/>
      <c r="AXQ8" s="457"/>
      <c r="AXU8" s="457"/>
      <c r="AXY8" s="457"/>
      <c r="AYC8" s="457"/>
      <c r="AYG8" s="457"/>
      <c r="AYK8" s="457"/>
      <c r="AYO8" s="457"/>
      <c r="AYS8" s="457"/>
      <c r="AYW8" s="457"/>
      <c r="AZA8" s="457"/>
      <c r="AZE8" s="457"/>
      <c r="AZI8" s="457"/>
      <c r="AZM8" s="457"/>
      <c r="AZQ8" s="457"/>
      <c r="AZU8" s="457"/>
      <c r="AZY8" s="457"/>
      <c r="BAC8" s="457"/>
      <c r="BAG8" s="457"/>
      <c r="BAK8" s="457"/>
      <c r="BAO8" s="457"/>
      <c r="BAS8" s="457"/>
      <c r="BAW8" s="457"/>
      <c r="BBA8" s="457"/>
      <c r="BBE8" s="457"/>
      <c r="BBI8" s="457"/>
      <c r="BBM8" s="457"/>
      <c r="BBQ8" s="457"/>
      <c r="BBU8" s="457"/>
      <c r="BBY8" s="457"/>
      <c r="BCC8" s="457"/>
      <c r="BCG8" s="457"/>
      <c r="BCK8" s="457"/>
      <c r="BCO8" s="457"/>
      <c r="BCS8" s="457"/>
      <c r="BCW8" s="457"/>
      <c r="BDA8" s="457"/>
      <c r="BDE8" s="457"/>
      <c r="BDI8" s="457"/>
      <c r="BDM8" s="457"/>
      <c r="BDQ8" s="457"/>
      <c r="BDU8" s="457"/>
      <c r="BDY8" s="457"/>
      <c r="BEC8" s="457"/>
      <c r="BEG8" s="457"/>
      <c r="BEK8" s="457"/>
      <c r="BEO8" s="457"/>
      <c r="BES8" s="457"/>
      <c r="BEW8" s="457"/>
      <c r="BFA8" s="457"/>
      <c r="BFE8" s="457"/>
      <c r="BFI8" s="457"/>
      <c r="BFM8" s="457"/>
      <c r="BFQ8" s="457"/>
      <c r="BFU8" s="457"/>
      <c r="BFY8" s="457"/>
      <c r="BGC8" s="457"/>
      <c r="BGG8" s="457"/>
      <c r="BGK8" s="457"/>
      <c r="BGO8" s="457"/>
      <c r="BGS8" s="457"/>
      <c r="BGW8" s="457"/>
      <c r="BHA8" s="457"/>
      <c r="BHE8" s="457"/>
      <c r="BHI8" s="457"/>
      <c r="BHM8" s="457"/>
      <c r="BHQ8" s="457"/>
      <c r="BHU8" s="457"/>
      <c r="BHY8" s="457"/>
      <c r="BIC8" s="457"/>
      <c r="BIG8" s="457"/>
      <c r="BIK8" s="457"/>
      <c r="BIO8" s="457"/>
      <c r="BIS8" s="457"/>
      <c r="BIW8" s="457"/>
      <c r="BJA8" s="457"/>
      <c r="BJE8" s="457"/>
      <c r="BJI8" s="457"/>
      <c r="BJM8" s="457"/>
      <c r="BJQ8" s="457"/>
      <c r="BJU8" s="457"/>
      <c r="BJY8" s="457"/>
      <c r="BKC8" s="457"/>
      <c r="BKG8" s="457"/>
      <c r="BKK8" s="457"/>
      <c r="BKO8" s="457"/>
      <c r="BKS8" s="457"/>
      <c r="BKW8" s="457"/>
      <c r="BLA8" s="457"/>
      <c r="BLE8" s="457"/>
      <c r="BLI8" s="457"/>
      <c r="BLM8" s="457"/>
      <c r="BLQ8" s="457"/>
      <c r="BLU8" s="457"/>
      <c r="BLY8" s="457"/>
      <c r="BMC8" s="457"/>
      <c r="BMG8" s="457"/>
      <c r="BMK8" s="457"/>
      <c r="BMO8" s="457"/>
      <c r="BMS8" s="457"/>
      <c r="BMW8" s="457"/>
      <c r="BNA8" s="457"/>
      <c r="BNE8" s="457"/>
      <c r="BNI8" s="457"/>
      <c r="BNM8" s="457"/>
      <c r="BNQ8" s="457"/>
      <c r="BNU8" s="457"/>
      <c r="BNY8" s="457"/>
      <c r="BOC8" s="457"/>
      <c r="BOG8" s="457"/>
      <c r="BOK8" s="457"/>
      <c r="BOO8" s="457"/>
      <c r="BOS8" s="457"/>
      <c r="BOW8" s="457"/>
      <c r="BPA8" s="457"/>
      <c r="BPE8" s="457"/>
      <c r="BPI8" s="457"/>
      <c r="BPM8" s="457"/>
      <c r="BPQ8" s="457"/>
      <c r="BPU8" s="457"/>
      <c r="BPY8" s="457"/>
      <c r="BQC8" s="457"/>
      <c r="BQG8" s="457"/>
      <c r="BQK8" s="457"/>
      <c r="BQO8" s="457"/>
      <c r="BQS8" s="457"/>
      <c r="BQW8" s="457"/>
      <c r="BRA8" s="457"/>
      <c r="BRE8" s="457"/>
      <c r="BRI8" s="457"/>
      <c r="BRM8" s="457"/>
      <c r="BRQ8" s="457"/>
      <c r="BRU8" s="457"/>
      <c r="BRY8" s="457"/>
      <c r="BSC8" s="457"/>
      <c r="BSG8" s="457"/>
      <c r="BSK8" s="457"/>
      <c r="BSO8" s="457"/>
      <c r="BSS8" s="457"/>
      <c r="BSW8" s="457"/>
      <c r="BTA8" s="457"/>
      <c r="BTE8" s="457"/>
      <c r="BTI8" s="457"/>
      <c r="BTM8" s="457"/>
      <c r="BTQ8" s="457"/>
      <c r="BTU8" s="457"/>
      <c r="BTY8" s="457"/>
      <c r="BUC8" s="457"/>
      <c r="BUG8" s="457"/>
      <c r="BUK8" s="457"/>
      <c r="BUO8" s="457"/>
      <c r="BUS8" s="457"/>
      <c r="BUW8" s="457"/>
      <c r="BVA8" s="457"/>
      <c r="BVE8" s="457"/>
      <c r="BVI8" s="457"/>
      <c r="BVM8" s="457"/>
      <c r="BVQ8" s="457"/>
      <c r="BVU8" s="457"/>
      <c r="BVY8" s="457"/>
      <c r="BWC8" s="457"/>
      <c r="BWG8" s="457"/>
      <c r="BWK8" s="457"/>
      <c r="BWO8" s="457"/>
      <c r="BWS8" s="457"/>
      <c r="BWW8" s="457"/>
      <c r="BXA8" s="457"/>
      <c r="BXE8" s="457"/>
      <c r="BXI8" s="457"/>
      <c r="BXM8" s="457"/>
      <c r="BXQ8" s="457"/>
      <c r="BXU8" s="457"/>
      <c r="BXY8" s="457"/>
      <c r="BYC8" s="457"/>
      <c r="BYG8" s="457"/>
      <c r="BYK8" s="457"/>
      <c r="BYO8" s="457"/>
      <c r="BYS8" s="457"/>
      <c r="BYW8" s="457"/>
      <c r="BZA8" s="457"/>
      <c r="BZE8" s="457"/>
      <c r="BZI8" s="457"/>
      <c r="BZM8" s="457"/>
      <c r="BZQ8" s="457"/>
      <c r="BZU8" s="457"/>
      <c r="BZY8" s="457"/>
      <c r="CAC8" s="457"/>
      <c r="CAG8" s="457"/>
      <c r="CAK8" s="457"/>
      <c r="CAO8" s="457"/>
      <c r="CAS8" s="457"/>
      <c r="CAW8" s="457"/>
      <c r="CBA8" s="457"/>
      <c r="CBE8" s="457"/>
      <c r="CBI8" s="457"/>
      <c r="CBM8" s="457"/>
      <c r="CBQ8" s="457"/>
      <c r="CBU8" s="457"/>
      <c r="CBY8" s="457"/>
      <c r="CCC8" s="457"/>
      <c r="CCG8" s="457"/>
      <c r="CCK8" s="457"/>
      <c r="CCO8" s="457"/>
      <c r="CCS8" s="457"/>
      <c r="CCW8" s="457"/>
      <c r="CDA8" s="457"/>
      <c r="CDE8" s="457"/>
      <c r="CDI8" s="457"/>
      <c r="CDM8" s="457"/>
      <c r="CDQ8" s="457"/>
      <c r="CDU8" s="457"/>
      <c r="CDY8" s="457"/>
      <c r="CEC8" s="457"/>
      <c r="CEG8" s="457"/>
      <c r="CEK8" s="457"/>
      <c r="CEO8" s="457"/>
      <c r="CES8" s="457"/>
      <c r="CEW8" s="457"/>
      <c r="CFA8" s="457"/>
      <c r="CFE8" s="457"/>
      <c r="CFI8" s="457"/>
      <c r="CFM8" s="457"/>
      <c r="CFQ8" s="457"/>
      <c r="CFU8" s="457"/>
      <c r="CFY8" s="457"/>
      <c r="CGC8" s="457"/>
      <c r="CGG8" s="457"/>
      <c r="CGK8" s="457"/>
      <c r="CGO8" s="457"/>
      <c r="CGS8" s="457"/>
      <c r="CGW8" s="457"/>
      <c r="CHA8" s="457"/>
      <c r="CHE8" s="457"/>
      <c r="CHI8" s="457"/>
      <c r="CHM8" s="457"/>
      <c r="CHQ8" s="457"/>
      <c r="CHU8" s="457"/>
      <c r="CHY8" s="457"/>
      <c r="CIC8" s="457"/>
      <c r="CIG8" s="457"/>
      <c r="CIK8" s="457"/>
      <c r="CIO8" s="457"/>
      <c r="CIS8" s="457"/>
      <c r="CIW8" s="457"/>
      <c r="CJA8" s="457"/>
      <c r="CJE8" s="457"/>
      <c r="CJI8" s="457"/>
      <c r="CJM8" s="457"/>
      <c r="CJQ8" s="457"/>
      <c r="CJU8" s="457"/>
      <c r="CJY8" s="457"/>
      <c r="CKC8" s="457"/>
      <c r="CKG8" s="457"/>
      <c r="CKK8" s="457"/>
      <c r="CKO8" s="457"/>
      <c r="CKS8" s="457"/>
      <c r="CKW8" s="457"/>
      <c r="CLA8" s="457"/>
      <c r="CLE8" s="457"/>
      <c r="CLI8" s="457"/>
      <c r="CLM8" s="457"/>
      <c r="CLQ8" s="457"/>
      <c r="CLU8" s="457"/>
      <c r="CLY8" s="457"/>
      <c r="CMC8" s="457"/>
      <c r="CMG8" s="457"/>
      <c r="CMK8" s="457"/>
      <c r="CMO8" s="457"/>
      <c r="CMS8" s="457"/>
      <c r="CMW8" s="457"/>
      <c r="CNA8" s="457"/>
      <c r="CNE8" s="457"/>
      <c r="CNI8" s="457"/>
      <c r="CNM8" s="457"/>
      <c r="CNQ8" s="457"/>
      <c r="CNU8" s="457"/>
      <c r="CNY8" s="457"/>
      <c r="COC8" s="457"/>
      <c r="COG8" s="457"/>
      <c r="COK8" s="457"/>
      <c r="COO8" s="457"/>
      <c r="COS8" s="457"/>
      <c r="COW8" s="457"/>
      <c r="CPA8" s="457"/>
      <c r="CPE8" s="457"/>
      <c r="CPI8" s="457"/>
      <c r="CPM8" s="457"/>
      <c r="CPQ8" s="457"/>
      <c r="CPU8" s="457"/>
      <c r="CPY8" s="457"/>
      <c r="CQC8" s="457"/>
      <c r="CQG8" s="457"/>
      <c r="CQK8" s="457"/>
      <c r="CQO8" s="457"/>
      <c r="CQS8" s="457"/>
      <c r="CQW8" s="457"/>
      <c r="CRA8" s="457"/>
      <c r="CRE8" s="457"/>
      <c r="CRI8" s="457"/>
      <c r="CRM8" s="457"/>
      <c r="CRQ8" s="457"/>
      <c r="CRU8" s="457"/>
      <c r="CRY8" s="457"/>
      <c r="CSC8" s="457"/>
      <c r="CSG8" s="457"/>
      <c r="CSK8" s="457"/>
      <c r="CSO8" s="457"/>
      <c r="CSS8" s="457"/>
      <c r="CSW8" s="457"/>
      <c r="CTA8" s="457"/>
      <c r="CTE8" s="457"/>
      <c r="CTI8" s="457"/>
      <c r="CTM8" s="457"/>
      <c r="CTQ8" s="457"/>
      <c r="CTU8" s="457"/>
      <c r="CTY8" s="457"/>
      <c r="CUC8" s="457"/>
      <c r="CUG8" s="457"/>
      <c r="CUK8" s="457"/>
      <c r="CUO8" s="457"/>
      <c r="CUS8" s="457"/>
      <c r="CUW8" s="457"/>
      <c r="CVA8" s="457"/>
      <c r="CVE8" s="457"/>
      <c r="CVI8" s="457"/>
      <c r="CVM8" s="457"/>
      <c r="CVQ8" s="457"/>
      <c r="CVU8" s="457"/>
      <c r="CVY8" s="457"/>
      <c r="CWC8" s="457"/>
      <c r="CWG8" s="457"/>
      <c r="CWK8" s="457"/>
      <c r="CWO8" s="457"/>
      <c r="CWS8" s="457"/>
      <c r="CWW8" s="457"/>
      <c r="CXA8" s="457"/>
      <c r="CXE8" s="457"/>
      <c r="CXI8" s="457"/>
      <c r="CXM8" s="457"/>
      <c r="CXQ8" s="457"/>
      <c r="CXU8" s="457"/>
      <c r="CXY8" s="457"/>
      <c r="CYC8" s="457"/>
      <c r="CYG8" s="457"/>
      <c r="CYK8" s="457"/>
      <c r="CYO8" s="457"/>
      <c r="CYS8" s="457"/>
      <c r="CYW8" s="457"/>
      <c r="CZA8" s="457"/>
      <c r="CZE8" s="457"/>
      <c r="CZI8" s="457"/>
      <c r="CZM8" s="457"/>
      <c r="CZQ8" s="457"/>
      <c r="CZU8" s="457"/>
      <c r="CZY8" s="457"/>
      <c r="DAC8" s="457"/>
      <c r="DAG8" s="457"/>
      <c r="DAK8" s="457"/>
      <c r="DAO8" s="457"/>
      <c r="DAS8" s="457"/>
      <c r="DAW8" s="457"/>
      <c r="DBA8" s="457"/>
      <c r="DBE8" s="457"/>
      <c r="DBI8" s="457"/>
      <c r="DBM8" s="457"/>
      <c r="DBQ8" s="457"/>
      <c r="DBU8" s="457"/>
      <c r="DBY8" s="457"/>
      <c r="DCC8" s="457"/>
      <c r="DCG8" s="457"/>
      <c r="DCK8" s="457"/>
      <c r="DCO8" s="457"/>
      <c r="DCS8" s="457"/>
      <c r="DCW8" s="457"/>
      <c r="DDA8" s="457"/>
      <c r="DDE8" s="457"/>
      <c r="DDI8" s="457"/>
      <c r="DDM8" s="457"/>
      <c r="DDQ8" s="457"/>
      <c r="DDU8" s="457"/>
      <c r="DDY8" s="457"/>
      <c r="DEC8" s="457"/>
      <c r="DEG8" s="457"/>
      <c r="DEK8" s="457"/>
      <c r="DEO8" s="457"/>
      <c r="DES8" s="457"/>
      <c r="DEW8" s="457"/>
      <c r="DFA8" s="457"/>
      <c r="DFE8" s="457"/>
      <c r="DFI8" s="457"/>
      <c r="DFM8" s="457"/>
      <c r="DFQ8" s="457"/>
      <c r="DFU8" s="457"/>
      <c r="DFY8" s="457"/>
      <c r="DGC8" s="457"/>
      <c r="DGG8" s="457"/>
      <c r="DGK8" s="457"/>
      <c r="DGO8" s="457"/>
      <c r="DGS8" s="457"/>
      <c r="DGW8" s="457"/>
      <c r="DHA8" s="457"/>
      <c r="DHE8" s="457"/>
      <c r="DHI8" s="457"/>
      <c r="DHM8" s="457"/>
      <c r="DHQ8" s="457"/>
      <c r="DHU8" s="457"/>
      <c r="DHY8" s="457"/>
      <c r="DIC8" s="457"/>
      <c r="DIG8" s="457"/>
      <c r="DIK8" s="457"/>
      <c r="DIO8" s="457"/>
      <c r="DIS8" s="457"/>
      <c r="DIW8" s="457"/>
      <c r="DJA8" s="457"/>
      <c r="DJE8" s="457"/>
      <c r="DJI8" s="457"/>
      <c r="DJM8" s="457"/>
      <c r="DJQ8" s="457"/>
      <c r="DJU8" s="457"/>
      <c r="DJY8" s="457"/>
      <c r="DKC8" s="457"/>
      <c r="DKG8" s="457"/>
      <c r="DKK8" s="457"/>
      <c r="DKO8" s="457"/>
      <c r="DKS8" s="457"/>
      <c r="DKW8" s="457"/>
      <c r="DLA8" s="457"/>
      <c r="DLE8" s="457"/>
      <c r="DLI8" s="457"/>
      <c r="DLM8" s="457"/>
      <c r="DLQ8" s="457"/>
      <c r="DLU8" s="457"/>
      <c r="DLY8" s="457"/>
      <c r="DMC8" s="457"/>
      <c r="DMG8" s="457"/>
      <c r="DMK8" s="457"/>
      <c r="DMO8" s="457"/>
      <c r="DMS8" s="457"/>
      <c r="DMW8" s="457"/>
      <c r="DNA8" s="457"/>
      <c r="DNE8" s="457"/>
      <c r="DNI8" s="457"/>
      <c r="DNM8" s="457"/>
      <c r="DNQ8" s="457"/>
      <c r="DNU8" s="457"/>
      <c r="DNY8" s="457"/>
      <c r="DOC8" s="457"/>
      <c r="DOG8" s="457"/>
      <c r="DOK8" s="457"/>
      <c r="DOO8" s="457"/>
      <c r="DOS8" s="457"/>
      <c r="DOW8" s="457"/>
      <c r="DPA8" s="457"/>
      <c r="DPE8" s="457"/>
      <c r="DPI8" s="457"/>
      <c r="DPM8" s="457"/>
      <c r="DPQ8" s="457"/>
      <c r="DPU8" s="457"/>
      <c r="DPY8" s="457"/>
      <c r="DQC8" s="457"/>
      <c r="DQG8" s="457"/>
      <c r="DQK8" s="457"/>
      <c r="DQO8" s="457"/>
      <c r="DQS8" s="457"/>
      <c r="DQW8" s="457"/>
      <c r="DRA8" s="457"/>
      <c r="DRE8" s="457"/>
      <c r="DRI8" s="457"/>
      <c r="DRM8" s="457"/>
      <c r="DRQ8" s="457"/>
      <c r="DRU8" s="457"/>
      <c r="DRY8" s="457"/>
      <c r="DSC8" s="457"/>
      <c r="DSG8" s="457"/>
      <c r="DSK8" s="457"/>
      <c r="DSO8" s="457"/>
      <c r="DSS8" s="457"/>
      <c r="DSW8" s="457"/>
      <c r="DTA8" s="457"/>
      <c r="DTE8" s="457"/>
      <c r="DTI8" s="457"/>
      <c r="DTM8" s="457"/>
      <c r="DTQ8" s="457"/>
      <c r="DTU8" s="457"/>
      <c r="DTY8" s="457"/>
      <c r="DUC8" s="457"/>
      <c r="DUG8" s="457"/>
      <c r="DUK8" s="457"/>
      <c r="DUO8" s="457"/>
      <c r="DUS8" s="457"/>
      <c r="DUW8" s="457"/>
      <c r="DVA8" s="457"/>
      <c r="DVE8" s="457"/>
      <c r="DVI8" s="457"/>
      <c r="DVM8" s="457"/>
      <c r="DVQ8" s="457"/>
      <c r="DVU8" s="457"/>
      <c r="DVY8" s="457"/>
      <c r="DWC8" s="457"/>
      <c r="DWG8" s="457"/>
      <c r="DWK8" s="457"/>
      <c r="DWO8" s="457"/>
      <c r="DWS8" s="457"/>
      <c r="DWW8" s="457"/>
      <c r="DXA8" s="457"/>
      <c r="DXE8" s="457"/>
      <c r="DXI8" s="457"/>
      <c r="DXM8" s="457"/>
      <c r="DXQ8" s="457"/>
      <c r="DXU8" s="457"/>
      <c r="DXY8" s="457"/>
      <c r="DYC8" s="457"/>
      <c r="DYG8" s="457"/>
      <c r="DYK8" s="457"/>
      <c r="DYO8" s="457"/>
      <c r="DYS8" s="457"/>
      <c r="DYW8" s="457"/>
      <c r="DZA8" s="457"/>
      <c r="DZE8" s="457"/>
      <c r="DZI8" s="457"/>
      <c r="DZM8" s="457"/>
      <c r="DZQ8" s="457"/>
      <c r="DZU8" s="457"/>
      <c r="DZY8" s="457"/>
      <c r="EAC8" s="457"/>
      <c r="EAG8" s="457"/>
      <c r="EAK8" s="457"/>
      <c r="EAO8" s="457"/>
      <c r="EAS8" s="457"/>
      <c r="EAW8" s="457"/>
      <c r="EBA8" s="457"/>
      <c r="EBE8" s="457"/>
      <c r="EBI8" s="457"/>
      <c r="EBM8" s="457"/>
      <c r="EBQ8" s="457"/>
      <c r="EBU8" s="457"/>
      <c r="EBY8" s="457"/>
      <c r="ECC8" s="457"/>
      <c r="ECG8" s="457"/>
      <c r="ECK8" s="457"/>
      <c r="ECO8" s="457"/>
      <c r="ECS8" s="457"/>
      <c r="ECW8" s="457"/>
      <c r="EDA8" s="457"/>
      <c r="EDE8" s="457"/>
      <c r="EDI8" s="457"/>
      <c r="EDM8" s="457"/>
      <c r="EDQ8" s="457"/>
      <c r="EDU8" s="457"/>
      <c r="EDY8" s="457"/>
      <c r="EEC8" s="457"/>
      <c r="EEG8" s="457"/>
      <c r="EEK8" s="457"/>
      <c r="EEO8" s="457"/>
      <c r="EES8" s="457"/>
      <c r="EEW8" s="457"/>
      <c r="EFA8" s="457"/>
      <c r="EFE8" s="457"/>
      <c r="EFI8" s="457"/>
      <c r="EFM8" s="457"/>
      <c r="EFQ8" s="457"/>
      <c r="EFU8" s="457"/>
      <c r="EFY8" s="457"/>
      <c r="EGC8" s="457"/>
      <c r="EGG8" s="457"/>
      <c r="EGK8" s="457"/>
      <c r="EGO8" s="457"/>
      <c r="EGS8" s="457"/>
      <c r="EGW8" s="457"/>
      <c r="EHA8" s="457"/>
      <c r="EHE8" s="457"/>
      <c r="EHI8" s="457"/>
      <c r="EHM8" s="457"/>
      <c r="EHQ8" s="457"/>
      <c r="EHU8" s="457"/>
      <c r="EHY8" s="457"/>
      <c r="EIC8" s="457"/>
      <c r="EIG8" s="457"/>
      <c r="EIK8" s="457"/>
      <c r="EIO8" s="457"/>
      <c r="EIS8" s="457"/>
      <c r="EIW8" s="457"/>
      <c r="EJA8" s="457"/>
      <c r="EJE8" s="457"/>
      <c r="EJI8" s="457"/>
      <c r="EJM8" s="457"/>
      <c r="EJQ8" s="457"/>
      <c r="EJU8" s="457"/>
      <c r="EJY8" s="457"/>
      <c r="EKC8" s="457"/>
      <c r="EKG8" s="457"/>
      <c r="EKK8" s="457"/>
      <c r="EKO8" s="457"/>
      <c r="EKS8" s="457"/>
      <c r="EKW8" s="457"/>
      <c r="ELA8" s="457"/>
      <c r="ELE8" s="457"/>
      <c r="ELI8" s="457"/>
      <c r="ELM8" s="457"/>
      <c r="ELQ8" s="457"/>
      <c r="ELU8" s="457"/>
      <c r="ELY8" s="457"/>
      <c r="EMC8" s="457"/>
      <c r="EMG8" s="457"/>
      <c r="EMK8" s="457"/>
      <c r="EMO8" s="457"/>
      <c r="EMS8" s="457"/>
      <c r="EMW8" s="457"/>
      <c r="ENA8" s="457"/>
      <c r="ENE8" s="457"/>
      <c r="ENI8" s="457"/>
      <c r="ENM8" s="457"/>
      <c r="ENQ8" s="457"/>
      <c r="ENU8" s="457"/>
      <c r="ENY8" s="457"/>
      <c r="EOC8" s="457"/>
      <c r="EOG8" s="457"/>
      <c r="EOK8" s="457"/>
      <c r="EOO8" s="457"/>
      <c r="EOS8" s="457"/>
      <c r="EOW8" s="457"/>
      <c r="EPA8" s="457"/>
      <c r="EPE8" s="457"/>
      <c r="EPI8" s="457"/>
      <c r="EPM8" s="457"/>
      <c r="EPQ8" s="457"/>
      <c r="EPU8" s="457"/>
      <c r="EPY8" s="457"/>
      <c r="EQC8" s="457"/>
      <c r="EQG8" s="457"/>
      <c r="EQK8" s="457"/>
      <c r="EQO8" s="457"/>
      <c r="EQS8" s="457"/>
      <c r="EQW8" s="457"/>
      <c r="ERA8" s="457"/>
      <c r="ERE8" s="457"/>
      <c r="ERI8" s="457"/>
      <c r="ERM8" s="457"/>
      <c r="ERQ8" s="457"/>
      <c r="ERU8" s="457"/>
      <c r="ERY8" s="457"/>
      <c r="ESC8" s="457"/>
      <c r="ESG8" s="457"/>
      <c r="ESK8" s="457"/>
      <c r="ESO8" s="457"/>
      <c r="ESS8" s="457"/>
      <c r="ESW8" s="457"/>
      <c r="ETA8" s="457"/>
      <c r="ETE8" s="457"/>
      <c r="ETI8" s="457"/>
      <c r="ETM8" s="457"/>
      <c r="ETQ8" s="457"/>
      <c r="ETU8" s="457"/>
      <c r="ETY8" s="457"/>
      <c r="EUC8" s="457"/>
      <c r="EUG8" s="457"/>
      <c r="EUK8" s="457"/>
      <c r="EUO8" s="457"/>
      <c r="EUS8" s="457"/>
      <c r="EUW8" s="457"/>
      <c r="EVA8" s="457"/>
      <c r="EVE8" s="457"/>
      <c r="EVI8" s="457"/>
      <c r="EVM8" s="457"/>
      <c r="EVQ8" s="457"/>
      <c r="EVU8" s="457"/>
      <c r="EVY8" s="457"/>
      <c r="EWC8" s="457"/>
      <c r="EWG8" s="457"/>
      <c r="EWK8" s="457"/>
      <c r="EWO8" s="457"/>
      <c r="EWS8" s="457"/>
      <c r="EWW8" s="457"/>
      <c r="EXA8" s="457"/>
      <c r="EXE8" s="457"/>
      <c r="EXI8" s="457"/>
      <c r="EXM8" s="457"/>
      <c r="EXQ8" s="457"/>
      <c r="EXU8" s="457"/>
      <c r="EXY8" s="457"/>
      <c r="EYC8" s="457"/>
      <c r="EYG8" s="457"/>
      <c r="EYK8" s="457"/>
      <c r="EYO8" s="457"/>
      <c r="EYS8" s="457"/>
      <c r="EYW8" s="457"/>
      <c r="EZA8" s="457"/>
      <c r="EZE8" s="457"/>
      <c r="EZI8" s="457"/>
      <c r="EZM8" s="457"/>
      <c r="EZQ8" s="457"/>
      <c r="EZU8" s="457"/>
      <c r="EZY8" s="457"/>
      <c r="FAC8" s="457"/>
      <c r="FAG8" s="457"/>
      <c r="FAK8" s="457"/>
      <c r="FAO8" s="457"/>
      <c r="FAS8" s="457"/>
      <c r="FAW8" s="457"/>
      <c r="FBA8" s="457"/>
      <c r="FBE8" s="457"/>
      <c r="FBI8" s="457"/>
      <c r="FBM8" s="457"/>
      <c r="FBQ8" s="457"/>
      <c r="FBU8" s="457"/>
      <c r="FBY8" s="457"/>
      <c r="FCC8" s="457"/>
      <c r="FCG8" s="457"/>
      <c r="FCK8" s="457"/>
      <c r="FCO8" s="457"/>
      <c r="FCS8" s="457"/>
      <c r="FCW8" s="457"/>
      <c r="FDA8" s="457"/>
      <c r="FDE8" s="457"/>
      <c r="FDI8" s="457"/>
      <c r="FDM8" s="457"/>
      <c r="FDQ8" s="457"/>
      <c r="FDU8" s="457"/>
      <c r="FDY8" s="457"/>
      <c r="FEC8" s="457"/>
      <c r="FEG8" s="457"/>
      <c r="FEK8" s="457"/>
      <c r="FEO8" s="457"/>
      <c r="FES8" s="457"/>
      <c r="FEW8" s="457"/>
      <c r="FFA8" s="457"/>
      <c r="FFE8" s="457"/>
      <c r="FFI8" s="457"/>
      <c r="FFM8" s="457"/>
      <c r="FFQ8" s="457"/>
      <c r="FFU8" s="457"/>
      <c r="FFY8" s="457"/>
      <c r="FGC8" s="457"/>
      <c r="FGG8" s="457"/>
      <c r="FGK8" s="457"/>
      <c r="FGO8" s="457"/>
      <c r="FGS8" s="457"/>
      <c r="FGW8" s="457"/>
      <c r="FHA8" s="457"/>
      <c r="FHE8" s="457"/>
      <c r="FHI8" s="457"/>
      <c r="FHM8" s="457"/>
      <c r="FHQ8" s="457"/>
      <c r="FHU8" s="457"/>
      <c r="FHY8" s="457"/>
      <c r="FIC8" s="457"/>
      <c r="FIG8" s="457"/>
      <c r="FIK8" s="457"/>
      <c r="FIO8" s="457"/>
      <c r="FIS8" s="457"/>
      <c r="FIW8" s="457"/>
      <c r="FJA8" s="457"/>
      <c r="FJE8" s="457"/>
      <c r="FJI8" s="457"/>
      <c r="FJM8" s="457"/>
      <c r="FJQ8" s="457"/>
      <c r="FJU8" s="457"/>
      <c r="FJY8" s="457"/>
      <c r="FKC8" s="457"/>
      <c r="FKG8" s="457"/>
      <c r="FKK8" s="457"/>
      <c r="FKO8" s="457"/>
      <c r="FKS8" s="457"/>
      <c r="FKW8" s="457"/>
      <c r="FLA8" s="457"/>
      <c r="FLE8" s="457"/>
      <c r="FLI8" s="457"/>
      <c r="FLM8" s="457"/>
      <c r="FLQ8" s="457"/>
      <c r="FLU8" s="457"/>
      <c r="FLY8" s="457"/>
      <c r="FMC8" s="457"/>
      <c r="FMG8" s="457"/>
      <c r="FMK8" s="457"/>
      <c r="FMO8" s="457"/>
      <c r="FMS8" s="457"/>
      <c r="FMW8" s="457"/>
      <c r="FNA8" s="457"/>
      <c r="FNE8" s="457"/>
      <c r="FNI8" s="457"/>
      <c r="FNM8" s="457"/>
      <c r="FNQ8" s="457"/>
      <c r="FNU8" s="457"/>
      <c r="FNY8" s="457"/>
      <c r="FOC8" s="457"/>
      <c r="FOG8" s="457"/>
      <c r="FOK8" s="457"/>
      <c r="FOO8" s="457"/>
      <c r="FOS8" s="457"/>
      <c r="FOW8" s="457"/>
      <c r="FPA8" s="457"/>
      <c r="FPE8" s="457"/>
      <c r="FPI8" s="457"/>
      <c r="FPM8" s="457"/>
      <c r="FPQ8" s="457"/>
      <c r="FPU8" s="457"/>
      <c r="FPY8" s="457"/>
      <c r="FQC8" s="457"/>
      <c r="FQG8" s="457"/>
      <c r="FQK8" s="457"/>
      <c r="FQO8" s="457"/>
      <c r="FQS8" s="457"/>
      <c r="FQW8" s="457"/>
      <c r="FRA8" s="457"/>
      <c r="FRE8" s="457"/>
      <c r="FRI8" s="457"/>
      <c r="FRM8" s="457"/>
      <c r="FRQ8" s="457"/>
      <c r="FRU8" s="457"/>
      <c r="FRY8" s="457"/>
      <c r="FSC8" s="457"/>
      <c r="FSG8" s="457"/>
      <c r="FSK8" s="457"/>
      <c r="FSO8" s="457"/>
      <c r="FSS8" s="457"/>
      <c r="FSW8" s="457"/>
      <c r="FTA8" s="457"/>
      <c r="FTE8" s="457"/>
      <c r="FTI8" s="457"/>
      <c r="FTM8" s="457"/>
      <c r="FTQ8" s="457"/>
      <c r="FTU8" s="457"/>
      <c r="FTY8" s="457"/>
      <c r="FUC8" s="457"/>
      <c r="FUG8" s="457"/>
      <c r="FUK8" s="457"/>
      <c r="FUO8" s="457"/>
      <c r="FUS8" s="457"/>
      <c r="FUW8" s="457"/>
      <c r="FVA8" s="457"/>
      <c r="FVE8" s="457"/>
      <c r="FVI8" s="457"/>
      <c r="FVM8" s="457"/>
      <c r="FVQ8" s="457"/>
      <c r="FVU8" s="457"/>
      <c r="FVY8" s="457"/>
      <c r="FWC8" s="457"/>
      <c r="FWG8" s="457"/>
      <c r="FWK8" s="457"/>
      <c r="FWO8" s="457"/>
      <c r="FWS8" s="457"/>
      <c r="FWW8" s="457"/>
      <c r="FXA8" s="457"/>
      <c r="FXE8" s="457"/>
      <c r="FXI8" s="457"/>
      <c r="FXM8" s="457"/>
      <c r="FXQ8" s="457"/>
      <c r="FXU8" s="457"/>
      <c r="FXY8" s="457"/>
      <c r="FYC8" s="457"/>
      <c r="FYG8" s="457"/>
      <c r="FYK8" s="457"/>
      <c r="FYO8" s="457"/>
      <c r="FYS8" s="457"/>
      <c r="FYW8" s="457"/>
      <c r="FZA8" s="457"/>
      <c r="FZE8" s="457"/>
      <c r="FZI8" s="457"/>
      <c r="FZM8" s="457"/>
      <c r="FZQ8" s="457"/>
      <c r="FZU8" s="457"/>
      <c r="FZY8" s="457"/>
      <c r="GAC8" s="457"/>
      <c r="GAG8" s="457"/>
      <c r="GAK8" s="457"/>
      <c r="GAO8" s="457"/>
      <c r="GAS8" s="457"/>
      <c r="GAW8" s="457"/>
      <c r="GBA8" s="457"/>
      <c r="GBE8" s="457"/>
      <c r="GBI8" s="457"/>
      <c r="GBM8" s="457"/>
      <c r="GBQ8" s="457"/>
      <c r="GBU8" s="457"/>
      <c r="GBY8" s="457"/>
      <c r="GCC8" s="457"/>
      <c r="GCG8" s="457"/>
      <c r="GCK8" s="457"/>
      <c r="GCO8" s="457"/>
      <c r="GCS8" s="457"/>
      <c r="GCW8" s="457"/>
      <c r="GDA8" s="457"/>
      <c r="GDE8" s="457"/>
      <c r="GDI8" s="457"/>
      <c r="GDM8" s="457"/>
      <c r="GDQ8" s="457"/>
      <c r="GDU8" s="457"/>
      <c r="GDY8" s="457"/>
      <c r="GEC8" s="457"/>
      <c r="GEG8" s="457"/>
      <c r="GEK8" s="457"/>
      <c r="GEO8" s="457"/>
      <c r="GES8" s="457"/>
      <c r="GEW8" s="457"/>
      <c r="GFA8" s="457"/>
      <c r="GFE8" s="457"/>
      <c r="GFI8" s="457"/>
      <c r="GFM8" s="457"/>
      <c r="GFQ8" s="457"/>
      <c r="GFU8" s="457"/>
      <c r="GFY8" s="457"/>
      <c r="GGC8" s="457"/>
      <c r="GGG8" s="457"/>
      <c r="GGK8" s="457"/>
      <c r="GGO8" s="457"/>
      <c r="GGS8" s="457"/>
      <c r="GGW8" s="457"/>
      <c r="GHA8" s="457"/>
      <c r="GHE8" s="457"/>
      <c r="GHI8" s="457"/>
      <c r="GHM8" s="457"/>
      <c r="GHQ8" s="457"/>
      <c r="GHU8" s="457"/>
      <c r="GHY8" s="457"/>
      <c r="GIC8" s="457"/>
      <c r="GIG8" s="457"/>
      <c r="GIK8" s="457"/>
      <c r="GIO8" s="457"/>
      <c r="GIS8" s="457"/>
      <c r="GIW8" s="457"/>
      <c r="GJA8" s="457"/>
      <c r="GJE8" s="457"/>
      <c r="GJI8" s="457"/>
      <c r="GJM8" s="457"/>
      <c r="GJQ8" s="457"/>
      <c r="GJU8" s="457"/>
      <c r="GJY8" s="457"/>
      <c r="GKC8" s="457"/>
      <c r="GKG8" s="457"/>
      <c r="GKK8" s="457"/>
      <c r="GKO8" s="457"/>
      <c r="GKS8" s="457"/>
      <c r="GKW8" s="457"/>
      <c r="GLA8" s="457"/>
      <c r="GLE8" s="457"/>
      <c r="GLI8" s="457"/>
      <c r="GLM8" s="457"/>
      <c r="GLQ8" s="457"/>
      <c r="GLU8" s="457"/>
      <c r="GLY8" s="457"/>
      <c r="GMC8" s="457"/>
      <c r="GMG8" s="457"/>
      <c r="GMK8" s="457"/>
      <c r="GMO8" s="457"/>
      <c r="GMS8" s="457"/>
      <c r="GMW8" s="457"/>
      <c r="GNA8" s="457"/>
      <c r="GNE8" s="457"/>
      <c r="GNI8" s="457"/>
      <c r="GNM8" s="457"/>
      <c r="GNQ8" s="457"/>
      <c r="GNU8" s="457"/>
      <c r="GNY8" s="457"/>
      <c r="GOC8" s="457"/>
      <c r="GOG8" s="457"/>
      <c r="GOK8" s="457"/>
      <c r="GOO8" s="457"/>
      <c r="GOS8" s="457"/>
      <c r="GOW8" s="457"/>
      <c r="GPA8" s="457"/>
      <c r="GPE8" s="457"/>
      <c r="GPI8" s="457"/>
      <c r="GPM8" s="457"/>
      <c r="GPQ8" s="457"/>
      <c r="GPU8" s="457"/>
      <c r="GPY8" s="457"/>
      <c r="GQC8" s="457"/>
      <c r="GQG8" s="457"/>
      <c r="GQK8" s="457"/>
      <c r="GQO8" s="457"/>
      <c r="GQS8" s="457"/>
      <c r="GQW8" s="457"/>
      <c r="GRA8" s="457"/>
      <c r="GRE8" s="457"/>
      <c r="GRI8" s="457"/>
      <c r="GRM8" s="457"/>
      <c r="GRQ8" s="457"/>
      <c r="GRU8" s="457"/>
      <c r="GRY8" s="457"/>
      <c r="GSC8" s="457"/>
      <c r="GSG8" s="457"/>
      <c r="GSK8" s="457"/>
      <c r="GSO8" s="457"/>
      <c r="GSS8" s="457"/>
      <c r="GSW8" s="457"/>
      <c r="GTA8" s="457"/>
      <c r="GTE8" s="457"/>
      <c r="GTI8" s="457"/>
      <c r="GTM8" s="457"/>
      <c r="GTQ8" s="457"/>
      <c r="GTU8" s="457"/>
      <c r="GTY8" s="457"/>
      <c r="GUC8" s="457"/>
      <c r="GUG8" s="457"/>
      <c r="GUK8" s="457"/>
      <c r="GUO8" s="457"/>
      <c r="GUS8" s="457"/>
      <c r="GUW8" s="457"/>
      <c r="GVA8" s="457"/>
      <c r="GVE8" s="457"/>
      <c r="GVI8" s="457"/>
      <c r="GVM8" s="457"/>
      <c r="GVQ8" s="457"/>
      <c r="GVU8" s="457"/>
      <c r="GVY8" s="457"/>
      <c r="GWC8" s="457"/>
      <c r="GWG8" s="457"/>
      <c r="GWK8" s="457"/>
      <c r="GWO8" s="457"/>
      <c r="GWS8" s="457"/>
      <c r="GWW8" s="457"/>
      <c r="GXA8" s="457"/>
      <c r="GXE8" s="457"/>
      <c r="GXI8" s="457"/>
      <c r="GXM8" s="457"/>
      <c r="GXQ8" s="457"/>
      <c r="GXU8" s="457"/>
      <c r="GXY8" s="457"/>
      <c r="GYC8" s="457"/>
      <c r="GYG8" s="457"/>
      <c r="GYK8" s="457"/>
      <c r="GYO8" s="457"/>
      <c r="GYS8" s="457"/>
      <c r="GYW8" s="457"/>
      <c r="GZA8" s="457"/>
      <c r="GZE8" s="457"/>
      <c r="GZI8" s="457"/>
      <c r="GZM8" s="457"/>
      <c r="GZQ8" s="457"/>
      <c r="GZU8" s="457"/>
      <c r="GZY8" s="457"/>
      <c r="HAC8" s="457"/>
      <c r="HAG8" s="457"/>
      <c r="HAK8" s="457"/>
      <c r="HAO8" s="457"/>
      <c r="HAS8" s="457"/>
      <c r="HAW8" s="457"/>
      <c r="HBA8" s="457"/>
      <c r="HBE8" s="457"/>
      <c r="HBI8" s="457"/>
      <c r="HBM8" s="457"/>
      <c r="HBQ8" s="457"/>
      <c r="HBU8" s="457"/>
      <c r="HBY8" s="457"/>
      <c r="HCC8" s="457"/>
      <c r="HCG8" s="457"/>
      <c r="HCK8" s="457"/>
      <c r="HCO8" s="457"/>
      <c r="HCS8" s="457"/>
      <c r="HCW8" s="457"/>
      <c r="HDA8" s="457"/>
      <c r="HDE8" s="457"/>
      <c r="HDI8" s="457"/>
      <c r="HDM8" s="457"/>
      <c r="HDQ8" s="457"/>
      <c r="HDU8" s="457"/>
      <c r="HDY8" s="457"/>
      <c r="HEC8" s="457"/>
      <c r="HEG8" s="457"/>
      <c r="HEK8" s="457"/>
      <c r="HEO8" s="457"/>
      <c r="HES8" s="457"/>
      <c r="HEW8" s="457"/>
      <c r="HFA8" s="457"/>
      <c r="HFE8" s="457"/>
      <c r="HFI8" s="457"/>
      <c r="HFM8" s="457"/>
      <c r="HFQ8" s="457"/>
      <c r="HFU8" s="457"/>
      <c r="HFY8" s="457"/>
      <c r="HGC8" s="457"/>
      <c r="HGG8" s="457"/>
      <c r="HGK8" s="457"/>
      <c r="HGO8" s="457"/>
      <c r="HGS8" s="457"/>
      <c r="HGW8" s="457"/>
      <c r="HHA8" s="457"/>
      <c r="HHE8" s="457"/>
      <c r="HHI8" s="457"/>
      <c r="HHM8" s="457"/>
      <c r="HHQ8" s="457"/>
      <c r="HHU8" s="457"/>
      <c r="HHY8" s="457"/>
      <c r="HIC8" s="457"/>
      <c r="HIG8" s="457"/>
      <c r="HIK8" s="457"/>
      <c r="HIO8" s="457"/>
      <c r="HIS8" s="457"/>
      <c r="HIW8" s="457"/>
      <c r="HJA8" s="457"/>
      <c r="HJE8" s="457"/>
      <c r="HJI8" s="457"/>
      <c r="HJM8" s="457"/>
      <c r="HJQ8" s="457"/>
      <c r="HJU8" s="457"/>
      <c r="HJY8" s="457"/>
      <c r="HKC8" s="457"/>
      <c r="HKG8" s="457"/>
      <c r="HKK8" s="457"/>
      <c r="HKO8" s="457"/>
      <c r="HKS8" s="457"/>
      <c r="HKW8" s="457"/>
      <c r="HLA8" s="457"/>
      <c r="HLE8" s="457"/>
      <c r="HLI8" s="457"/>
      <c r="HLM8" s="457"/>
      <c r="HLQ8" s="457"/>
      <c r="HLU8" s="457"/>
      <c r="HLY8" s="457"/>
      <c r="HMC8" s="457"/>
      <c r="HMG8" s="457"/>
      <c r="HMK8" s="457"/>
      <c r="HMO8" s="457"/>
      <c r="HMS8" s="457"/>
      <c r="HMW8" s="457"/>
      <c r="HNA8" s="457"/>
      <c r="HNE8" s="457"/>
      <c r="HNI8" s="457"/>
      <c r="HNM8" s="457"/>
      <c r="HNQ8" s="457"/>
      <c r="HNU8" s="457"/>
      <c r="HNY8" s="457"/>
      <c r="HOC8" s="457"/>
      <c r="HOG8" s="457"/>
      <c r="HOK8" s="457"/>
      <c r="HOO8" s="457"/>
      <c r="HOS8" s="457"/>
      <c r="HOW8" s="457"/>
      <c r="HPA8" s="457"/>
      <c r="HPE8" s="457"/>
      <c r="HPI8" s="457"/>
      <c r="HPM8" s="457"/>
      <c r="HPQ8" s="457"/>
      <c r="HPU8" s="457"/>
      <c r="HPY8" s="457"/>
      <c r="HQC8" s="457"/>
      <c r="HQG8" s="457"/>
      <c r="HQK8" s="457"/>
      <c r="HQO8" s="457"/>
      <c r="HQS8" s="457"/>
      <c r="HQW8" s="457"/>
      <c r="HRA8" s="457"/>
      <c r="HRE8" s="457"/>
      <c r="HRI8" s="457"/>
      <c r="HRM8" s="457"/>
      <c r="HRQ8" s="457"/>
      <c r="HRU8" s="457"/>
      <c r="HRY8" s="457"/>
      <c r="HSC8" s="457"/>
      <c r="HSG8" s="457"/>
      <c r="HSK8" s="457"/>
      <c r="HSO8" s="457"/>
      <c r="HSS8" s="457"/>
      <c r="HSW8" s="457"/>
      <c r="HTA8" s="457"/>
      <c r="HTE8" s="457"/>
      <c r="HTI8" s="457"/>
      <c r="HTM8" s="457"/>
      <c r="HTQ8" s="457"/>
      <c r="HTU8" s="457"/>
      <c r="HTY8" s="457"/>
      <c r="HUC8" s="457"/>
      <c r="HUG8" s="457"/>
      <c r="HUK8" s="457"/>
      <c r="HUO8" s="457"/>
      <c r="HUS8" s="457"/>
      <c r="HUW8" s="457"/>
      <c r="HVA8" s="457"/>
      <c r="HVE8" s="457"/>
      <c r="HVI8" s="457"/>
      <c r="HVM8" s="457"/>
      <c r="HVQ8" s="457"/>
      <c r="HVU8" s="457"/>
      <c r="HVY8" s="457"/>
      <c r="HWC8" s="457"/>
      <c r="HWG8" s="457"/>
      <c r="HWK8" s="457"/>
      <c r="HWO8" s="457"/>
      <c r="HWS8" s="457"/>
      <c r="HWW8" s="457"/>
      <c r="HXA8" s="457"/>
      <c r="HXE8" s="457"/>
      <c r="HXI8" s="457"/>
      <c r="HXM8" s="457"/>
      <c r="HXQ8" s="457"/>
      <c r="HXU8" s="457"/>
      <c r="HXY8" s="457"/>
      <c r="HYC8" s="457"/>
      <c r="HYG8" s="457"/>
      <c r="HYK8" s="457"/>
      <c r="HYO8" s="457"/>
      <c r="HYS8" s="457"/>
      <c r="HYW8" s="457"/>
      <c r="HZA8" s="457"/>
      <c r="HZE8" s="457"/>
      <c r="HZI8" s="457"/>
      <c r="HZM8" s="457"/>
      <c r="HZQ8" s="457"/>
      <c r="HZU8" s="457"/>
      <c r="HZY8" s="457"/>
      <c r="IAC8" s="457"/>
      <c r="IAG8" s="457"/>
      <c r="IAK8" s="457"/>
      <c r="IAO8" s="457"/>
      <c r="IAS8" s="457"/>
      <c r="IAW8" s="457"/>
      <c r="IBA8" s="457"/>
      <c r="IBE8" s="457"/>
      <c r="IBI8" s="457"/>
      <c r="IBM8" s="457"/>
      <c r="IBQ8" s="457"/>
      <c r="IBU8" s="457"/>
      <c r="IBY8" s="457"/>
      <c r="ICC8" s="457"/>
      <c r="ICG8" s="457"/>
      <c r="ICK8" s="457"/>
      <c r="ICO8" s="457"/>
      <c r="ICS8" s="457"/>
      <c r="ICW8" s="457"/>
      <c r="IDA8" s="457"/>
      <c r="IDE8" s="457"/>
      <c r="IDI8" s="457"/>
      <c r="IDM8" s="457"/>
      <c r="IDQ8" s="457"/>
      <c r="IDU8" s="457"/>
      <c r="IDY8" s="457"/>
      <c r="IEC8" s="457"/>
      <c r="IEG8" s="457"/>
      <c r="IEK8" s="457"/>
      <c r="IEO8" s="457"/>
      <c r="IES8" s="457"/>
      <c r="IEW8" s="457"/>
      <c r="IFA8" s="457"/>
      <c r="IFE8" s="457"/>
      <c r="IFI8" s="457"/>
      <c r="IFM8" s="457"/>
      <c r="IFQ8" s="457"/>
      <c r="IFU8" s="457"/>
      <c r="IFY8" s="457"/>
      <c r="IGC8" s="457"/>
      <c r="IGG8" s="457"/>
      <c r="IGK8" s="457"/>
      <c r="IGO8" s="457"/>
      <c r="IGS8" s="457"/>
      <c r="IGW8" s="457"/>
      <c r="IHA8" s="457"/>
      <c r="IHE8" s="457"/>
      <c r="IHI8" s="457"/>
      <c r="IHM8" s="457"/>
      <c r="IHQ8" s="457"/>
      <c r="IHU8" s="457"/>
      <c r="IHY8" s="457"/>
      <c r="IIC8" s="457"/>
      <c r="IIG8" s="457"/>
      <c r="IIK8" s="457"/>
      <c r="IIO8" s="457"/>
      <c r="IIS8" s="457"/>
      <c r="IIW8" s="457"/>
      <c r="IJA8" s="457"/>
      <c r="IJE8" s="457"/>
      <c r="IJI8" s="457"/>
      <c r="IJM8" s="457"/>
      <c r="IJQ8" s="457"/>
      <c r="IJU8" s="457"/>
      <c r="IJY8" s="457"/>
      <c r="IKC8" s="457"/>
      <c r="IKG8" s="457"/>
      <c r="IKK8" s="457"/>
      <c r="IKO8" s="457"/>
      <c r="IKS8" s="457"/>
      <c r="IKW8" s="457"/>
      <c r="ILA8" s="457"/>
      <c r="ILE8" s="457"/>
      <c r="ILI8" s="457"/>
      <c r="ILM8" s="457"/>
      <c r="ILQ8" s="457"/>
      <c r="ILU8" s="457"/>
      <c r="ILY8" s="457"/>
      <c r="IMC8" s="457"/>
      <c r="IMG8" s="457"/>
      <c r="IMK8" s="457"/>
      <c r="IMO8" s="457"/>
      <c r="IMS8" s="457"/>
      <c r="IMW8" s="457"/>
      <c r="INA8" s="457"/>
      <c r="INE8" s="457"/>
      <c r="INI8" s="457"/>
      <c r="INM8" s="457"/>
      <c r="INQ8" s="457"/>
      <c r="INU8" s="457"/>
      <c r="INY8" s="457"/>
      <c r="IOC8" s="457"/>
      <c r="IOG8" s="457"/>
      <c r="IOK8" s="457"/>
      <c r="IOO8" s="457"/>
      <c r="IOS8" s="457"/>
      <c r="IOW8" s="457"/>
      <c r="IPA8" s="457"/>
      <c r="IPE8" s="457"/>
      <c r="IPI8" s="457"/>
      <c r="IPM8" s="457"/>
      <c r="IPQ8" s="457"/>
      <c r="IPU8" s="457"/>
      <c r="IPY8" s="457"/>
      <c r="IQC8" s="457"/>
      <c r="IQG8" s="457"/>
      <c r="IQK8" s="457"/>
      <c r="IQO8" s="457"/>
      <c r="IQS8" s="457"/>
      <c r="IQW8" s="457"/>
      <c r="IRA8" s="457"/>
      <c r="IRE8" s="457"/>
      <c r="IRI8" s="457"/>
      <c r="IRM8" s="457"/>
      <c r="IRQ8" s="457"/>
      <c r="IRU8" s="457"/>
      <c r="IRY8" s="457"/>
      <c r="ISC8" s="457"/>
      <c r="ISG8" s="457"/>
      <c r="ISK8" s="457"/>
      <c r="ISO8" s="457"/>
      <c r="ISS8" s="457"/>
      <c r="ISW8" s="457"/>
      <c r="ITA8" s="457"/>
      <c r="ITE8" s="457"/>
      <c r="ITI8" s="457"/>
      <c r="ITM8" s="457"/>
      <c r="ITQ8" s="457"/>
      <c r="ITU8" s="457"/>
      <c r="ITY8" s="457"/>
      <c r="IUC8" s="457"/>
      <c r="IUG8" s="457"/>
      <c r="IUK8" s="457"/>
      <c r="IUO8" s="457"/>
      <c r="IUS8" s="457"/>
      <c r="IUW8" s="457"/>
      <c r="IVA8" s="457"/>
      <c r="IVE8" s="457"/>
      <c r="IVI8" s="457"/>
      <c r="IVM8" s="457"/>
      <c r="IVQ8" s="457"/>
      <c r="IVU8" s="457"/>
      <c r="IVY8" s="457"/>
      <c r="IWC8" s="457"/>
      <c r="IWG8" s="457"/>
      <c r="IWK8" s="457"/>
      <c r="IWO8" s="457"/>
      <c r="IWS8" s="457"/>
      <c r="IWW8" s="457"/>
      <c r="IXA8" s="457"/>
      <c r="IXE8" s="457"/>
      <c r="IXI8" s="457"/>
      <c r="IXM8" s="457"/>
      <c r="IXQ8" s="457"/>
      <c r="IXU8" s="457"/>
      <c r="IXY8" s="457"/>
      <c r="IYC8" s="457"/>
      <c r="IYG8" s="457"/>
      <c r="IYK8" s="457"/>
      <c r="IYO8" s="457"/>
      <c r="IYS8" s="457"/>
      <c r="IYW8" s="457"/>
      <c r="IZA8" s="457"/>
      <c r="IZE8" s="457"/>
      <c r="IZI8" s="457"/>
      <c r="IZM8" s="457"/>
      <c r="IZQ8" s="457"/>
      <c r="IZU8" s="457"/>
      <c r="IZY8" s="457"/>
      <c r="JAC8" s="457"/>
      <c r="JAG8" s="457"/>
      <c r="JAK8" s="457"/>
      <c r="JAO8" s="457"/>
      <c r="JAS8" s="457"/>
      <c r="JAW8" s="457"/>
      <c r="JBA8" s="457"/>
      <c r="JBE8" s="457"/>
      <c r="JBI8" s="457"/>
      <c r="JBM8" s="457"/>
      <c r="JBQ8" s="457"/>
      <c r="JBU8" s="457"/>
      <c r="JBY8" s="457"/>
      <c r="JCC8" s="457"/>
      <c r="JCG8" s="457"/>
      <c r="JCK8" s="457"/>
      <c r="JCO8" s="457"/>
      <c r="JCS8" s="457"/>
      <c r="JCW8" s="457"/>
      <c r="JDA8" s="457"/>
      <c r="JDE8" s="457"/>
      <c r="JDI8" s="457"/>
      <c r="JDM8" s="457"/>
      <c r="JDQ8" s="457"/>
      <c r="JDU8" s="457"/>
      <c r="JDY8" s="457"/>
      <c r="JEC8" s="457"/>
      <c r="JEG8" s="457"/>
      <c r="JEK8" s="457"/>
      <c r="JEO8" s="457"/>
      <c r="JES8" s="457"/>
      <c r="JEW8" s="457"/>
      <c r="JFA8" s="457"/>
      <c r="JFE8" s="457"/>
      <c r="JFI8" s="457"/>
      <c r="JFM8" s="457"/>
      <c r="JFQ8" s="457"/>
      <c r="JFU8" s="457"/>
      <c r="JFY8" s="457"/>
      <c r="JGC8" s="457"/>
      <c r="JGG8" s="457"/>
      <c r="JGK8" s="457"/>
      <c r="JGO8" s="457"/>
      <c r="JGS8" s="457"/>
      <c r="JGW8" s="457"/>
      <c r="JHA8" s="457"/>
      <c r="JHE8" s="457"/>
      <c r="JHI8" s="457"/>
      <c r="JHM8" s="457"/>
      <c r="JHQ8" s="457"/>
      <c r="JHU8" s="457"/>
      <c r="JHY8" s="457"/>
      <c r="JIC8" s="457"/>
      <c r="JIG8" s="457"/>
      <c r="JIK8" s="457"/>
      <c r="JIO8" s="457"/>
      <c r="JIS8" s="457"/>
      <c r="JIW8" s="457"/>
      <c r="JJA8" s="457"/>
      <c r="JJE8" s="457"/>
      <c r="JJI8" s="457"/>
      <c r="JJM8" s="457"/>
      <c r="JJQ8" s="457"/>
      <c r="JJU8" s="457"/>
      <c r="JJY8" s="457"/>
      <c r="JKC8" s="457"/>
      <c r="JKG8" s="457"/>
      <c r="JKK8" s="457"/>
      <c r="JKO8" s="457"/>
      <c r="JKS8" s="457"/>
      <c r="JKW8" s="457"/>
      <c r="JLA8" s="457"/>
      <c r="JLE8" s="457"/>
      <c r="JLI8" s="457"/>
      <c r="JLM8" s="457"/>
      <c r="JLQ8" s="457"/>
      <c r="JLU8" s="457"/>
      <c r="JLY8" s="457"/>
      <c r="JMC8" s="457"/>
      <c r="JMG8" s="457"/>
      <c r="JMK8" s="457"/>
      <c r="JMO8" s="457"/>
      <c r="JMS8" s="457"/>
      <c r="JMW8" s="457"/>
      <c r="JNA8" s="457"/>
      <c r="JNE8" s="457"/>
      <c r="JNI8" s="457"/>
      <c r="JNM8" s="457"/>
      <c r="JNQ8" s="457"/>
      <c r="JNU8" s="457"/>
      <c r="JNY8" s="457"/>
      <c r="JOC8" s="457"/>
      <c r="JOG8" s="457"/>
      <c r="JOK8" s="457"/>
      <c r="JOO8" s="457"/>
      <c r="JOS8" s="457"/>
      <c r="JOW8" s="457"/>
      <c r="JPA8" s="457"/>
      <c r="JPE8" s="457"/>
      <c r="JPI8" s="457"/>
      <c r="JPM8" s="457"/>
      <c r="JPQ8" s="457"/>
      <c r="JPU8" s="457"/>
      <c r="JPY8" s="457"/>
      <c r="JQC8" s="457"/>
      <c r="JQG8" s="457"/>
      <c r="JQK8" s="457"/>
      <c r="JQO8" s="457"/>
      <c r="JQS8" s="457"/>
      <c r="JQW8" s="457"/>
      <c r="JRA8" s="457"/>
      <c r="JRE8" s="457"/>
      <c r="JRI8" s="457"/>
      <c r="JRM8" s="457"/>
      <c r="JRQ8" s="457"/>
      <c r="JRU8" s="457"/>
      <c r="JRY8" s="457"/>
      <c r="JSC8" s="457"/>
      <c r="JSG8" s="457"/>
      <c r="JSK8" s="457"/>
      <c r="JSO8" s="457"/>
      <c r="JSS8" s="457"/>
      <c r="JSW8" s="457"/>
      <c r="JTA8" s="457"/>
      <c r="JTE8" s="457"/>
      <c r="JTI8" s="457"/>
      <c r="JTM8" s="457"/>
      <c r="JTQ8" s="457"/>
      <c r="JTU8" s="457"/>
      <c r="JTY8" s="457"/>
      <c r="JUC8" s="457"/>
      <c r="JUG8" s="457"/>
      <c r="JUK8" s="457"/>
      <c r="JUO8" s="457"/>
      <c r="JUS8" s="457"/>
      <c r="JUW8" s="457"/>
      <c r="JVA8" s="457"/>
      <c r="JVE8" s="457"/>
      <c r="JVI8" s="457"/>
      <c r="JVM8" s="457"/>
      <c r="JVQ8" s="457"/>
      <c r="JVU8" s="457"/>
      <c r="JVY8" s="457"/>
      <c r="JWC8" s="457"/>
      <c r="JWG8" s="457"/>
      <c r="JWK8" s="457"/>
      <c r="JWO8" s="457"/>
      <c r="JWS8" s="457"/>
      <c r="JWW8" s="457"/>
      <c r="JXA8" s="457"/>
      <c r="JXE8" s="457"/>
      <c r="JXI8" s="457"/>
      <c r="JXM8" s="457"/>
      <c r="JXQ8" s="457"/>
      <c r="JXU8" s="457"/>
      <c r="JXY8" s="457"/>
      <c r="JYC8" s="457"/>
      <c r="JYG8" s="457"/>
      <c r="JYK8" s="457"/>
      <c r="JYO8" s="457"/>
      <c r="JYS8" s="457"/>
      <c r="JYW8" s="457"/>
      <c r="JZA8" s="457"/>
      <c r="JZE8" s="457"/>
      <c r="JZI8" s="457"/>
      <c r="JZM8" s="457"/>
      <c r="JZQ8" s="457"/>
      <c r="JZU8" s="457"/>
      <c r="JZY8" s="457"/>
      <c r="KAC8" s="457"/>
      <c r="KAG8" s="457"/>
      <c r="KAK8" s="457"/>
      <c r="KAO8" s="457"/>
      <c r="KAS8" s="457"/>
      <c r="KAW8" s="457"/>
      <c r="KBA8" s="457"/>
      <c r="KBE8" s="457"/>
      <c r="KBI8" s="457"/>
      <c r="KBM8" s="457"/>
      <c r="KBQ8" s="457"/>
      <c r="KBU8" s="457"/>
      <c r="KBY8" s="457"/>
      <c r="KCC8" s="457"/>
      <c r="KCG8" s="457"/>
      <c r="KCK8" s="457"/>
      <c r="KCO8" s="457"/>
      <c r="KCS8" s="457"/>
      <c r="KCW8" s="457"/>
      <c r="KDA8" s="457"/>
      <c r="KDE8" s="457"/>
      <c r="KDI8" s="457"/>
      <c r="KDM8" s="457"/>
      <c r="KDQ8" s="457"/>
      <c r="KDU8" s="457"/>
      <c r="KDY8" s="457"/>
      <c r="KEC8" s="457"/>
      <c r="KEG8" s="457"/>
      <c r="KEK8" s="457"/>
      <c r="KEO8" s="457"/>
      <c r="KES8" s="457"/>
      <c r="KEW8" s="457"/>
      <c r="KFA8" s="457"/>
      <c r="KFE8" s="457"/>
      <c r="KFI8" s="457"/>
      <c r="KFM8" s="457"/>
      <c r="KFQ8" s="457"/>
      <c r="KFU8" s="457"/>
      <c r="KFY8" s="457"/>
      <c r="KGC8" s="457"/>
      <c r="KGG8" s="457"/>
      <c r="KGK8" s="457"/>
      <c r="KGO8" s="457"/>
      <c r="KGS8" s="457"/>
      <c r="KGW8" s="457"/>
      <c r="KHA8" s="457"/>
      <c r="KHE8" s="457"/>
      <c r="KHI8" s="457"/>
      <c r="KHM8" s="457"/>
      <c r="KHQ8" s="457"/>
      <c r="KHU8" s="457"/>
      <c r="KHY8" s="457"/>
      <c r="KIC8" s="457"/>
      <c r="KIG8" s="457"/>
      <c r="KIK8" s="457"/>
      <c r="KIO8" s="457"/>
      <c r="KIS8" s="457"/>
      <c r="KIW8" s="457"/>
      <c r="KJA8" s="457"/>
      <c r="KJE8" s="457"/>
      <c r="KJI8" s="457"/>
      <c r="KJM8" s="457"/>
      <c r="KJQ8" s="457"/>
      <c r="KJU8" s="457"/>
      <c r="KJY8" s="457"/>
      <c r="KKC8" s="457"/>
      <c r="KKG8" s="457"/>
      <c r="KKK8" s="457"/>
      <c r="KKO8" s="457"/>
      <c r="KKS8" s="457"/>
      <c r="KKW8" s="457"/>
      <c r="KLA8" s="457"/>
      <c r="KLE8" s="457"/>
      <c r="KLI8" s="457"/>
      <c r="KLM8" s="457"/>
      <c r="KLQ8" s="457"/>
      <c r="KLU8" s="457"/>
      <c r="KLY8" s="457"/>
      <c r="KMC8" s="457"/>
      <c r="KMG8" s="457"/>
      <c r="KMK8" s="457"/>
      <c r="KMO8" s="457"/>
      <c r="KMS8" s="457"/>
      <c r="KMW8" s="457"/>
      <c r="KNA8" s="457"/>
      <c r="KNE8" s="457"/>
      <c r="KNI8" s="457"/>
      <c r="KNM8" s="457"/>
      <c r="KNQ8" s="457"/>
      <c r="KNU8" s="457"/>
      <c r="KNY8" s="457"/>
      <c r="KOC8" s="457"/>
      <c r="KOG8" s="457"/>
      <c r="KOK8" s="457"/>
      <c r="KOO8" s="457"/>
      <c r="KOS8" s="457"/>
      <c r="KOW8" s="457"/>
      <c r="KPA8" s="457"/>
      <c r="KPE8" s="457"/>
      <c r="KPI8" s="457"/>
      <c r="KPM8" s="457"/>
      <c r="KPQ8" s="457"/>
      <c r="KPU8" s="457"/>
      <c r="KPY8" s="457"/>
      <c r="KQC8" s="457"/>
      <c r="KQG8" s="457"/>
      <c r="KQK8" s="457"/>
      <c r="KQO8" s="457"/>
      <c r="KQS8" s="457"/>
      <c r="KQW8" s="457"/>
      <c r="KRA8" s="457"/>
      <c r="KRE8" s="457"/>
      <c r="KRI8" s="457"/>
      <c r="KRM8" s="457"/>
      <c r="KRQ8" s="457"/>
      <c r="KRU8" s="457"/>
      <c r="KRY8" s="457"/>
      <c r="KSC8" s="457"/>
      <c r="KSG8" s="457"/>
      <c r="KSK8" s="457"/>
      <c r="KSO8" s="457"/>
      <c r="KSS8" s="457"/>
      <c r="KSW8" s="457"/>
      <c r="KTA8" s="457"/>
      <c r="KTE8" s="457"/>
      <c r="KTI8" s="457"/>
      <c r="KTM8" s="457"/>
      <c r="KTQ8" s="457"/>
      <c r="KTU8" s="457"/>
      <c r="KTY8" s="457"/>
      <c r="KUC8" s="457"/>
      <c r="KUG8" s="457"/>
      <c r="KUK8" s="457"/>
      <c r="KUO8" s="457"/>
      <c r="KUS8" s="457"/>
      <c r="KUW8" s="457"/>
      <c r="KVA8" s="457"/>
      <c r="KVE8" s="457"/>
      <c r="KVI8" s="457"/>
      <c r="KVM8" s="457"/>
      <c r="KVQ8" s="457"/>
      <c r="KVU8" s="457"/>
      <c r="KVY8" s="457"/>
      <c r="KWC8" s="457"/>
      <c r="KWG8" s="457"/>
      <c r="KWK8" s="457"/>
      <c r="KWO8" s="457"/>
      <c r="KWS8" s="457"/>
      <c r="KWW8" s="457"/>
      <c r="KXA8" s="457"/>
      <c r="KXE8" s="457"/>
      <c r="KXI8" s="457"/>
      <c r="KXM8" s="457"/>
      <c r="KXQ8" s="457"/>
      <c r="KXU8" s="457"/>
      <c r="KXY8" s="457"/>
      <c r="KYC8" s="457"/>
      <c r="KYG8" s="457"/>
      <c r="KYK8" s="457"/>
      <c r="KYO8" s="457"/>
      <c r="KYS8" s="457"/>
      <c r="KYW8" s="457"/>
      <c r="KZA8" s="457"/>
      <c r="KZE8" s="457"/>
      <c r="KZI8" s="457"/>
      <c r="KZM8" s="457"/>
      <c r="KZQ8" s="457"/>
      <c r="KZU8" s="457"/>
      <c r="KZY8" s="457"/>
      <c r="LAC8" s="457"/>
      <c r="LAG8" s="457"/>
      <c r="LAK8" s="457"/>
      <c r="LAO8" s="457"/>
      <c r="LAS8" s="457"/>
      <c r="LAW8" s="457"/>
      <c r="LBA8" s="457"/>
      <c r="LBE8" s="457"/>
      <c r="LBI8" s="457"/>
      <c r="LBM8" s="457"/>
      <c r="LBQ8" s="457"/>
      <c r="LBU8" s="457"/>
      <c r="LBY8" s="457"/>
      <c r="LCC8" s="457"/>
      <c r="LCG8" s="457"/>
      <c r="LCK8" s="457"/>
      <c r="LCO8" s="457"/>
      <c r="LCS8" s="457"/>
      <c r="LCW8" s="457"/>
      <c r="LDA8" s="457"/>
      <c r="LDE8" s="457"/>
      <c r="LDI8" s="457"/>
      <c r="LDM8" s="457"/>
      <c r="LDQ8" s="457"/>
      <c r="LDU8" s="457"/>
      <c r="LDY8" s="457"/>
      <c r="LEC8" s="457"/>
      <c r="LEG8" s="457"/>
      <c r="LEK8" s="457"/>
      <c r="LEO8" s="457"/>
      <c r="LES8" s="457"/>
      <c r="LEW8" s="457"/>
      <c r="LFA8" s="457"/>
      <c r="LFE8" s="457"/>
      <c r="LFI8" s="457"/>
      <c r="LFM8" s="457"/>
      <c r="LFQ8" s="457"/>
      <c r="LFU8" s="457"/>
      <c r="LFY8" s="457"/>
      <c r="LGC8" s="457"/>
      <c r="LGG8" s="457"/>
      <c r="LGK8" s="457"/>
      <c r="LGO8" s="457"/>
      <c r="LGS8" s="457"/>
      <c r="LGW8" s="457"/>
      <c r="LHA8" s="457"/>
      <c r="LHE8" s="457"/>
      <c r="LHI8" s="457"/>
      <c r="LHM8" s="457"/>
      <c r="LHQ8" s="457"/>
      <c r="LHU8" s="457"/>
      <c r="LHY8" s="457"/>
      <c r="LIC8" s="457"/>
      <c r="LIG8" s="457"/>
      <c r="LIK8" s="457"/>
      <c r="LIO8" s="457"/>
      <c r="LIS8" s="457"/>
      <c r="LIW8" s="457"/>
      <c r="LJA8" s="457"/>
      <c r="LJE8" s="457"/>
      <c r="LJI8" s="457"/>
      <c r="LJM8" s="457"/>
      <c r="LJQ8" s="457"/>
      <c r="LJU8" s="457"/>
      <c r="LJY8" s="457"/>
      <c r="LKC8" s="457"/>
      <c r="LKG8" s="457"/>
      <c r="LKK8" s="457"/>
      <c r="LKO8" s="457"/>
      <c r="LKS8" s="457"/>
      <c r="LKW8" s="457"/>
      <c r="LLA8" s="457"/>
      <c r="LLE8" s="457"/>
      <c r="LLI8" s="457"/>
      <c r="LLM8" s="457"/>
      <c r="LLQ8" s="457"/>
      <c r="LLU8" s="457"/>
      <c r="LLY8" s="457"/>
      <c r="LMC8" s="457"/>
      <c r="LMG8" s="457"/>
      <c r="LMK8" s="457"/>
      <c r="LMO8" s="457"/>
      <c r="LMS8" s="457"/>
      <c r="LMW8" s="457"/>
      <c r="LNA8" s="457"/>
      <c r="LNE8" s="457"/>
      <c r="LNI8" s="457"/>
      <c r="LNM8" s="457"/>
      <c r="LNQ8" s="457"/>
      <c r="LNU8" s="457"/>
      <c r="LNY8" s="457"/>
      <c r="LOC8" s="457"/>
      <c r="LOG8" s="457"/>
      <c r="LOK8" s="457"/>
      <c r="LOO8" s="457"/>
      <c r="LOS8" s="457"/>
      <c r="LOW8" s="457"/>
      <c r="LPA8" s="457"/>
      <c r="LPE8" s="457"/>
      <c r="LPI8" s="457"/>
      <c r="LPM8" s="457"/>
      <c r="LPQ8" s="457"/>
      <c r="LPU8" s="457"/>
      <c r="LPY8" s="457"/>
      <c r="LQC8" s="457"/>
      <c r="LQG8" s="457"/>
      <c r="LQK8" s="457"/>
      <c r="LQO8" s="457"/>
      <c r="LQS8" s="457"/>
      <c r="LQW8" s="457"/>
      <c r="LRA8" s="457"/>
      <c r="LRE8" s="457"/>
      <c r="LRI8" s="457"/>
      <c r="LRM8" s="457"/>
      <c r="LRQ8" s="457"/>
      <c r="LRU8" s="457"/>
      <c r="LRY8" s="457"/>
      <c r="LSC8" s="457"/>
      <c r="LSG8" s="457"/>
      <c r="LSK8" s="457"/>
      <c r="LSO8" s="457"/>
      <c r="LSS8" s="457"/>
      <c r="LSW8" s="457"/>
      <c r="LTA8" s="457"/>
      <c r="LTE8" s="457"/>
      <c r="LTI8" s="457"/>
      <c r="LTM8" s="457"/>
      <c r="LTQ8" s="457"/>
      <c r="LTU8" s="457"/>
      <c r="LTY8" s="457"/>
      <c r="LUC8" s="457"/>
      <c r="LUG8" s="457"/>
      <c r="LUK8" s="457"/>
      <c r="LUO8" s="457"/>
      <c r="LUS8" s="457"/>
      <c r="LUW8" s="457"/>
      <c r="LVA8" s="457"/>
      <c r="LVE8" s="457"/>
      <c r="LVI8" s="457"/>
      <c r="LVM8" s="457"/>
      <c r="LVQ8" s="457"/>
      <c r="LVU8" s="457"/>
      <c r="LVY8" s="457"/>
      <c r="LWC8" s="457"/>
      <c r="LWG8" s="457"/>
      <c r="LWK8" s="457"/>
      <c r="LWO8" s="457"/>
      <c r="LWS8" s="457"/>
      <c r="LWW8" s="457"/>
      <c r="LXA8" s="457"/>
      <c r="LXE8" s="457"/>
      <c r="LXI8" s="457"/>
      <c r="LXM8" s="457"/>
      <c r="LXQ8" s="457"/>
      <c r="LXU8" s="457"/>
      <c r="LXY8" s="457"/>
      <c r="LYC8" s="457"/>
      <c r="LYG8" s="457"/>
      <c r="LYK8" s="457"/>
      <c r="LYO8" s="457"/>
      <c r="LYS8" s="457"/>
      <c r="LYW8" s="457"/>
      <c r="LZA8" s="457"/>
      <c r="LZE8" s="457"/>
      <c r="LZI8" s="457"/>
      <c r="LZM8" s="457"/>
      <c r="LZQ8" s="457"/>
      <c r="LZU8" s="457"/>
      <c r="LZY8" s="457"/>
      <c r="MAC8" s="457"/>
      <c r="MAG8" s="457"/>
      <c r="MAK8" s="457"/>
      <c r="MAO8" s="457"/>
      <c r="MAS8" s="457"/>
      <c r="MAW8" s="457"/>
      <c r="MBA8" s="457"/>
      <c r="MBE8" s="457"/>
      <c r="MBI8" s="457"/>
      <c r="MBM8" s="457"/>
      <c r="MBQ8" s="457"/>
      <c r="MBU8" s="457"/>
      <c r="MBY8" s="457"/>
      <c r="MCC8" s="457"/>
      <c r="MCG8" s="457"/>
      <c r="MCK8" s="457"/>
      <c r="MCO8" s="457"/>
      <c r="MCS8" s="457"/>
      <c r="MCW8" s="457"/>
      <c r="MDA8" s="457"/>
      <c r="MDE8" s="457"/>
      <c r="MDI8" s="457"/>
      <c r="MDM8" s="457"/>
      <c r="MDQ8" s="457"/>
      <c r="MDU8" s="457"/>
      <c r="MDY8" s="457"/>
      <c r="MEC8" s="457"/>
      <c r="MEG8" s="457"/>
      <c r="MEK8" s="457"/>
      <c r="MEO8" s="457"/>
      <c r="MES8" s="457"/>
      <c r="MEW8" s="457"/>
      <c r="MFA8" s="457"/>
      <c r="MFE8" s="457"/>
      <c r="MFI8" s="457"/>
      <c r="MFM8" s="457"/>
      <c r="MFQ8" s="457"/>
      <c r="MFU8" s="457"/>
      <c r="MFY8" s="457"/>
      <c r="MGC8" s="457"/>
      <c r="MGG8" s="457"/>
      <c r="MGK8" s="457"/>
      <c r="MGO8" s="457"/>
      <c r="MGS8" s="457"/>
      <c r="MGW8" s="457"/>
      <c r="MHA8" s="457"/>
      <c r="MHE8" s="457"/>
      <c r="MHI8" s="457"/>
      <c r="MHM8" s="457"/>
      <c r="MHQ8" s="457"/>
      <c r="MHU8" s="457"/>
      <c r="MHY8" s="457"/>
      <c r="MIC8" s="457"/>
      <c r="MIG8" s="457"/>
      <c r="MIK8" s="457"/>
      <c r="MIO8" s="457"/>
      <c r="MIS8" s="457"/>
      <c r="MIW8" s="457"/>
      <c r="MJA8" s="457"/>
      <c r="MJE8" s="457"/>
      <c r="MJI8" s="457"/>
      <c r="MJM8" s="457"/>
      <c r="MJQ8" s="457"/>
      <c r="MJU8" s="457"/>
      <c r="MJY8" s="457"/>
      <c r="MKC8" s="457"/>
      <c r="MKG8" s="457"/>
      <c r="MKK8" s="457"/>
      <c r="MKO8" s="457"/>
      <c r="MKS8" s="457"/>
      <c r="MKW8" s="457"/>
      <c r="MLA8" s="457"/>
      <c r="MLE8" s="457"/>
      <c r="MLI8" s="457"/>
      <c r="MLM8" s="457"/>
      <c r="MLQ8" s="457"/>
      <c r="MLU8" s="457"/>
      <c r="MLY8" s="457"/>
      <c r="MMC8" s="457"/>
      <c r="MMG8" s="457"/>
      <c r="MMK8" s="457"/>
      <c r="MMO8" s="457"/>
      <c r="MMS8" s="457"/>
      <c r="MMW8" s="457"/>
      <c r="MNA8" s="457"/>
      <c r="MNE8" s="457"/>
      <c r="MNI8" s="457"/>
      <c r="MNM8" s="457"/>
      <c r="MNQ8" s="457"/>
      <c r="MNU8" s="457"/>
      <c r="MNY8" s="457"/>
      <c r="MOC8" s="457"/>
      <c r="MOG8" s="457"/>
      <c r="MOK8" s="457"/>
      <c r="MOO8" s="457"/>
      <c r="MOS8" s="457"/>
      <c r="MOW8" s="457"/>
      <c r="MPA8" s="457"/>
      <c r="MPE8" s="457"/>
      <c r="MPI8" s="457"/>
      <c r="MPM8" s="457"/>
      <c r="MPQ8" s="457"/>
      <c r="MPU8" s="457"/>
      <c r="MPY8" s="457"/>
      <c r="MQC8" s="457"/>
      <c r="MQG8" s="457"/>
      <c r="MQK8" s="457"/>
      <c r="MQO8" s="457"/>
      <c r="MQS8" s="457"/>
      <c r="MQW8" s="457"/>
      <c r="MRA8" s="457"/>
      <c r="MRE8" s="457"/>
      <c r="MRI8" s="457"/>
      <c r="MRM8" s="457"/>
      <c r="MRQ8" s="457"/>
      <c r="MRU8" s="457"/>
      <c r="MRY8" s="457"/>
      <c r="MSC8" s="457"/>
      <c r="MSG8" s="457"/>
      <c r="MSK8" s="457"/>
      <c r="MSO8" s="457"/>
      <c r="MSS8" s="457"/>
      <c r="MSW8" s="457"/>
      <c r="MTA8" s="457"/>
      <c r="MTE8" s="457"/>
      <c r="MTI8" s="457"/>
      <c r="MTM8" s="457"/>
      <c r="MTQ8" s="457"/>
      <c r="MTU8" s="457"/>
      <c r="MTY8" s="457"/>
      <c r="MUC8" s="457"/>
      <c r="MUG8" s="457"/>
      <c r="MUK8" s="457"/>
      <c r="MUO8" s="457"/>
      <c r="MUS8" s="457"/>
      <c r="MUW8" s="457"/>
      <c r="MVA8" s="457"/>
      <c r="MVE8" s="457"/>
      <c r="MVI8" s="457"/>
      <c r="MVM8" s="457"/>
      <c r="MVQ8" s="457"/>
      <c r="MVU8" s="457"/>
      <c r="MVY8" s="457"/>
      <c r="MWC8" s="457"/>
      <c r="MWG8" s="457"/>
      <c r="MWK8" s="457"/>
      <c r="MWO8" s="457"/>
      <c r="MWS8" s="457"/>
      <c r="MWW8" s="457"/>
      <c r="MXA8" s="457"/>
      <c r="MXE8" s="457"/>
      <c r="MXI8" s="457"/>
      <c r="MXM8" s="457"/>
      <c r="MXQ8" s="457"/>
      <c r="MXU8" s="457"/>
      <c r="MXY8" s="457"/>
      <c r="MYC8" s="457"/>
      <c r="MYG8" s="457"/>
      <c r="MYK8" s="457"/>
      <c r="MYO8" s="457"/>
      <c r="MYS8" s="457"/>
      <c r="MYW8" s="457"/>
      <c r="MZA8" s="457"/>
      <c r="MZE8" s="457"/>
      <c r="MZI8" s="457"/>
      <c r="MZM8" s="457"/>
      <c r="MZQ8" s="457"/>
      <c r="MZU8" s="457"/>
      <c r="MZY8" s="457"/>
      <c r="NAC8" s="457"/>
      <c r="NAG8" s="457"/>
      <c r="NAK8" s="457"/>
      <c r="NAO8" s="457"/>
      <c r="NAS8" s="457"/>
      <c r="NAW8" s="457"/>
      <c r="NBA8" s="457"/>
      <c r="NBE8" s="457"/>
      <c r="NBI8" s="457"/>
      <c r="NBM8" s="457"/>
      <c r="NBQ8" s="457"/>
      <c r="NBU8" s="457"/>
      <c r="NBY8" s="457"/>
      <c r="NCC8" s="457"/>
      <c r="NCG8" s="457"/>
      <c r="NCK8" s="457"/>
      <c r="NCO8" s="457"/>
      <c r="NCS8" s="457"/>
      <c r="NCW8" s="457"/>
      <c r="NDA8" s="457"/>
      <c r="NDE8" s="457"/>
      <c r="NDI8" s="457"/>
      <c r="NDM8" s="457"/>
      <c r="NDQ8" s="457"/>
      <c r="NDU8" s="457"/>
      <c r="NDY8" s="457"/>
      <c r="NEC8" s="457"/>
      <c r="NEG8" s="457"/>
      <c r="NEK8" s="457"/>
      <c r="NEO8" s="457"/>
      <c r="NES8" s="457"/>
      <c r="NEW8" s="457"/>
      <c r="NFA8" s="457"/>
      <c r="NFE8" s="457"/>
      <c r="NFI8" s="457"/>
      <c r="NFM8" s="457"/>
      <c r="NFQ8" s="457"/>
      <c r="NFU8" s="457"/>
      <c r="NFY8" s="457"/>
      <c r="NGC8" s="457"/>
      <c r="NGG8" s="457"/>
      <c r="NGK8" s="457"/>
      <c r="NGO8" s="457"/>
      <c r="NGS8" s="457"/>
      <c r="NGW8" s="457"/>
      <c r="NHA8" s="457"/>
      <c r="NHE8" s="457"/>
      <c r="NHI8" s="457"/>
      <c r="NHM8" s="457"/>
      <c r="NHQ8" s="457"/>
      <c r="NHU8" s="457"/>
      <c r="NHY8" s="457"/>
      <c r="NIC8" s="457"/>
      <c r="NIG8" s="457"/>
      <c r="NIK8" s="457"/>
      <c r="NIO8" s="457"/>
      <c r="NIS8" s="457"/>
      <c r="NIW8" s="457"/>
      <c r="NJA8" s="457"/>
      <c r="NJE8" s="457"/>
      <c r="NJI8" s="457"/>
      <c r="NJM8" s="457"/>
      <c r="NJQ8" s="457"/>
      <c r="NJU8" s="457"/>
      <c r="NJY8" s="457"/>
      <c r="NKC8" s="457"/>
      <c r="NKG8" s="457"/>
      <c r="NKK8" s="457"/>
      <c r="NKO8" s="457"/>
      <c r="NKS8" s="457"/>
      <c r="NKW8" s="457"/>
      <c r="NLA8" s="457"/>
      <c r="NLE8" s="457"/>
      <c r="NLI8" s="457"/>
      <c r="NLM8" s="457"/>
      <c r="NLQ8" s="457"/>
      <c r="NLU8" s="457"/>
      <c r="NLY8" s="457"/>
      <c r="NMC8" s="457"/>
      <c r="NMG8" s="457"/>
      <c r="NMK8" s="457"/>
      <c r="NMO8" s="457"/>
      <c r="NMS8" s="457"/>
      <c r="NMW8" s="457"/>
      <c r="NNA8" s="457"/>
      <c r="NNE8" s="457"/>
      <c r="NNI8" s="457"/>
      <c r="NNM8" s="457"/>
      <c r="NNQ8" s="457"/>
      <c r="NNU8" s="457"/>
      <c r="NNY8" s="457"/>
      <c r="NOC8" s="457"/>
      <c r="NOG8" s="457"/>
      <c r="NOK8" s="457"/>
      <c r="NOO8" s="457"/>
      <c r="NOS8" s="457"/>
      <c r="NOW8" s="457"/>
      <c r="NPA8" s="457"/>
      <c r="NPE8" s="457"/>
      <c r="NPI8" s="457"/>
      <c r="NPM8" s="457"/>
      <c r="NPQ8" s="457"/>
      <c r="NPU8" s="457"/>
      <c r="NPY8" s="457"/>
      <c r="NQC8" s="457"/>
      <c r="NQG8" s="457"/>
      <c r="NQK8" s="457"/>
      <c r="NQO8" s="457"/>
      <c r="NQS8" s="457"/>
      <c r="NQW8" s="457"/>
      <c r="NRA8" s="457"/>
      <c r="NRE8" s="457"/>
      <c r="NRI8" s="457"/>
      <c r="NRM8" s="457"/>
      <c r="NRQ8" s="457"/>
      <c r="NRU8" s="457"/>
      <c r="NRY8" s="457"/>
      <c r="NSC8" s="457"/>
      <c r="NSG8" s="457"/>
      <c r="NSK8" s="457"/>
      <c r="NSO8" s="457"/>
      <c r="NSS8" s="457"/>
      <c r="NSW8" s="457"/>
      <c r="NTA8" s="457"/>
      <c r="NTE8" s="457"/>
      <c r="NTI8" s="457"/>
      <c r="NTM8" s="457"/>
      <c r="NTQ8" s="457"/>
      <c r="NTU8" s="457"/>
      <c r="NTY8" s="457"/>
      <c r="NUC8" s="457"/>
      <c r="NUG8" s="457"/>
      <c r="NUK8" s="457"/>
      <c r="NUO8" s="457"/>
      <c r="NUS8" s="457"/>
      <c r="NUW8" s="457"/>
      <c r="NVA8" s="457"/>
      <c r="NVE8" s="457"/>
      <c r="NVI8" s="457"/>
      <c r="NVM8" s="457"/>
      <c r="NVQ8" s="457"/>
      <c r="NVU8" s="457"/>
      <c r="NVY8" s="457"/>
      <c r="NWC8" s="457"/>
      <c r="NWG8" s="457"/>
      <c r="NWK8" s="457"/>
      <c r="NWO8" s="457"/>
      <c r="NWS8" s="457"/>
      <c r="NWW8" s="457"/>
      <c r="NXA8" s="457"/>
      <c r="NXE8" s="457"/>
      <c r="NXI8" s="457"/>
      <c r="NXM8" s="457"/>
      <c r="NXQ8" s="457"/>
      <c r="NXU8" s="457"/>
      <c r="NXY8" s="457"/>
      <c r="NYC8" s="457"/>
      <c r="NYG8" s="457"/>
      <c r="NYK8" s="457"/>
      <c r="NYO8" s="457"/>
      <c r="NYS8" s="457"/>
      <c r="NYW8" s="457"/>
      <c r="NZA8" s="457"/>
      <c r="NZE8" s="457"/>
      <c r="NZI8" s="457"/>
      <c r="NZM8" s="457"/>
      <c r="NZQ8" s="457"/>
      <c r="NZU8" s="457"/>
      <c r="NZY8" s="457"/>
      <c r="OAC8" s="457"/>
      <c r="OAG8" s="457"/>
      <c r="OAK8" s="457"/>
      <c r="OAO8" s="457"/>
      <c r="OAS8" s="457"/>
      <c r="OAW8" s="457"/>
      <c r="OBA8" s="457"/>
      <c r="OBE8" s="457"/>
      <c r="OBI8" s="457"/>
      <c r="OBM8" s="457"/>
      <c r="OBQ8" s="457"/>
      <c r="OBU8" s="457"/>
      <c r="OBY8" s="457"/>
      <c r="OCC8" s="457"/>
      <c r="OCG8" s="457"/>
      <c r="OCK8" s="457"/>
      <c r="OCO8" s="457"/>
      <c r="OCS8" s="457"/>
      <c r="OCW8" s="457"/>
      <c r="ODA8" s="457"/>
      <c r="ODE8" s="457"/>
      <c r="ODI8" s="457"/>
      <c r="ODM8" s="457"/>
      <c r="ODQ8" s="457"/>
      <c r="ODU8" s="457"/>
      <c r="ODY8" s="457"/>
      <c r="OEC8" s="457"/>
      <c r="OEG8" s="457"/>
      <c r="OEK8" s="457"/>
      <c r="OEO8" s="457"/>
      <c r="OES8" s="457"/>
      <c r="OEW8" s="457"/>
      <c r="OFA8" s="457"/>
      <c r="OFE8" s="457"/>
      <c r="OFI8" s="457"/>
      <c r="OFM8" s="457"/>
      <c r="OFQ8" s="457"/>
      <c r="OFU8" s="457"/>
      <c r="OFY8" s="457"/>
      <c r="OGC8" s="457"/>
      <c r="OGG8" s="457"/>
      <c r="OGK8" s="457"/>
      <c r="OGO8" s="457"/>
      <c r="OGS8" s="457"/>
      <c r="OGW8" s="457"/>
      <c r="OHA8" s="457"/>
      <c r="OHE8" s="457"/>
      <c r="OHI8" s="457"/>
      <c r="OHM8" s="457"/>
      <c r="OHQ8" s="457"/>
      <c r="OHU8" s="457"/>
      <c r="OHY8" s="457"/>
      <c r="OIC8" s="457"/>
      <c r="OIG8" s="457"/>
      <c r="OIK8" s="457"/>
      <c r="OIO8" s="457"/>
      <c r="OIS8" s="457"/>
      <c r="OIW8" s="457"/>
      <c r="OJA8" s="457"/>
      <c r="OJE8" s="457"/>
      <c r="OJI8" s="457"/>
      <c r="OJM8" s="457"/>
      <c r="OJQ8" s="457"/>
      <c r="OJU8" s="457"/>
      <c r="OJY8" s="457"/>
      <c r="OKC8" s="457"/>
      <c r="OKG8" s="457"/>
      <c r="OKK8" s="457"/>
      <c r="OKO8" s="457"/>
      <c r="OKS8" s="457"/>
      <c r="OKW8" s="457"/>
      <c r="OLA8" s="457"/>
      <c r="OLE8" s="457"/>
      <c r="OLI8" s="457"/>
      <c r="OLM8" s="457"/>
      <c r="OLQ8" s="457"/>
      <c r="OLU8" s="457"/>
      <c r="OLY8" s="457"/>
      <c r="OMC8" s="457"/>
      <c r="OMG8" s="457"/>
      <c r="OMK8" s="457"/>
      <c r="OMO8" s="457"/>
      <c r="OMS8" s="457"/>
      <c r="OMW8" s="457"/>
      <c r="ONA8" s="457"/>
      <c r="ONE8" s="457"/>
      <c r="ONI8" s="457"/>
      <c r="ONM8" s="457"/>
      <c r="ONQ8" s="457"/>
      <c r="ONU8" s="457"/>
      <c r="ONY8" s="457"/>
      <c r="OOC8" s="457"/>
      <c r="OOG8" s="457"/>
      <c r="OOK8" s="457"/>
      <c r="OOO8" s="457"/>
      <c r="OOS8" s="457"/>
      <c r="OOW8" s="457"/>
      <c r="OPA8" s="457"/>
      <c r="OPE8" s="457"/>
      <c r="OPI8" s="457"/>
      <c r="OPM8" s="457"/>
      <c r="OPQ8" s="457"/>
      <c r="OPU8" s="457"/>
      <c r="OPY8" s="457"/>
      <c r="OQC8" s="457"/>
      <c r="OQG8" s="457"/>
      <c r="OQK8" s="457"/>
      <c r="OQO8" s="457"/>
      <c r="OQS8" s="457"/>
      <c r="OQW8" s="457"/>
      <c r="ORA8" s="457"/>
      <c r="ORE8" s="457"/>
      <c r="ORI8" s="457"/>
      <c r="ORM8" s="457"/>
      <c r="ORQ8" s="457"/>
      <c r="ORU8" s="457"/>
      <c r="ORY8" s="457"/>
      <c r="OSC8" s="457"/>
      <c r="OSG8" s="457"/>
      <c r="OSK8" s="457"/>
      <c r="OSO8" s="457"/>
      <c r="OSS8" s="457"/>
      <c r="OSW8" s="457"/>
      <c r="OTA8" s="457"/>
      <c r="OTE8" s="457"/>
      <c r="OTI8" s="457"/>
      <c r="OTM8" s="457"/>
      <c r="OTQ8" s="457"/>
      <c r="OTU8" s="457"/>
      <c r="OTY8" s="457"/>
      <c r="OUC8" s="457"/>
      <c r="OUG8" s="457"/>
      <c r="OUK8" s="457"/>
      <c r="OUO8" s="457"/>
      <c r="OUS8" s="457"/>
      <c r="OUW8" s="457"/>
      <c r="OVA8" s="457"/>
      <c r="OVE8" s="457"/>
      <c r="OVI8" s="457"/>
      <c r="OVM8" s="457"/>
      <c r="OVQ8" s="457"/>
      <c r="OVU8" s="457"/>
      <c r="OVY8" s="457"/>
      <c r="OWC8" s="457"/>
      <c r="OWG8" s="457"/>
      <c r="OWK8" s="457"/>
      <c r="OWO8" s="457"/>
      <c r="OWS8" s="457"/>
      <c r="OWW8" s="457"/>
      <c r="OXA8" s="457"/>
      <c r="OXE8" s="457"/>
      <c r="OXI8" s="457"/>
      <c r="OXM8" s="457"/>
      <c r="OXQ8" s="457"/>
      <c r="OXU8" s="457"/>
      <c r="OXY8" s="457"/>
      <c r="OYC8" s="457"/>
      <c r="OYG8" s="457"/>
      <c r="OYK8" s="457"/>
      <c r="OYO8" s="457"/>
      <c r="OYS8" s="457"/>
      <c r="OYW8" s="457"/>
      <c r="OZA8" s="457"/>
      <c r="OZE8" s="457"/>
      <c r="OZI8" s="457"/>
      <c r="OZM8" s="457"/>
      <c r="OZQ8" s="457"/>
      <c r="OZU8" s="457"/>
      <c r="OZY8" s="457"/>
      <c r="PAC8" s="457"/>
      <c r="PAG8" s="457"/>
      <c r="PAK8" s="457"/>
      <c r="PAO8" s="457"/>
      <c r="PAS8" s="457"/>
      <c r="PAW8" s="457"/>
      <c r="PBA8" s="457"/>
      <c r="PBE8" s="457"/>
      <c r="PBI8" s="457"/>
      <c r="PBM8" s="457"/>
      <c r="PBQ8" s="457"/>
      <c r="PBU8" s="457"/>
      <c r="PBY8" s="457"/>
      <c r="PCC8" s="457"/>
      <c r="PCG8" s="457"/>
      <c r="PCK8" s="457"/>
      <c r="PCO8" s="457"/>
      <c r="PCS8" s="457"/>
      <c r="PCW8" s="457"/>
      <c r="PDA8" s="457"/>
      <c r="PDE8" s="457"/>
      <c r="PDI8" s="457"/>
      <c r="PDM8" s="457"/>
      <c r="PDQ8" s="457"/>
      <c r="PDU8" s="457"/>
      <c r="PDY8" s="457"/>
      <c r="PEC8" s="457"/>
      <c r="PEG8" s="457"/>
      <c r="PEK8" s="457"/>
      <c r="PEO8" s="457"/>
      <c r="PES8" s="457"/>
      <c r="PEW8" s="457"/>
      <c r="PFA8" s="457"/>
      <c r="PFE8" s="457"/>
      <c r="PFI8" s="457"/>
      <c r="PFM8" s="457"/>
      <c r="PFQ8" s="457"/>
      <c r="PFU8" s="457"/>
      <c r="PFY8" s="457"/>
      <c r="PGC8" s="457"/>
      <c r="PGG8" s="457"/>
      <c r="PGK8" s="457"/>
      <c r="PGO8" s="457"/>
      <c r="PGS8" s="457"/>
      <c r="PGW8" s="457"/>
      <c r="PHA8" s="457"/>
      <c r="PHE8" s="457"/>
      <c r="PHI8" s="457"/>
      <c r="PHM8" s="457"/>
      <c r="PHQ8" s="457"/>
      <c r="PHU8" s="457"/>
      <c r="PHY8" s="457"/>
      <c r="PIC8" s="457"/>
      <c r="PIG8" s="457"/>
      <c r="PIK8" s="457"/>
      <c r="PIO8" s="457"/>
      <c r="PIS8" s="457"/>
      <c r="PIW8" s="457"/>
      <c r="PJA8" s="457"/>
      <c r="PJE8" s="457"/>
      <c r="PJI8" s="457"/>
      <c r="PJM8" s="457"/>
      <c r="PJQ8" s="457"/>
      <c r="PJU8" s="457"/>
      <c r="PJY8" s="457"/>
      <c r="PKC8" s="457"/>
      <c r="PKG8" s="457"/>
      <c r="PKK8" s="457"/>
      <c r="PKO8" s="457"/>
      <c r="PKS8" s="457"/>
      <c r="PKW8" s="457"/>
      <c r="PLA8" s="457"/>
      <c r="PLE8" s="457"/>
      <c r="PLI8" s="457"/>
      <c r="PLM8" s="457"/>
      <c r="PLQ8" s="457"/>
      <c r="PLU8" s="457"/>
      <c r="PLY8" s="457"/>
      <c r="PMC8" s="457"/>
      <c r="PMG8" s="457"/>
      <c r="PMK8" s="457"/>
      <c r="PMO8" s="457"/>
      <c r="PMS8" s="457"/>
      <c r="PMW8" s="457"/>
      <c r="PNA8" s="457"/>
      <c r="PNE8" s="457"/>
      <c r="PNI8" s="457"/>
      <c r="PNM8" s="457"/>
      <c r="PNQ8" s="457"/>
      <c r="PNU8" s="457"/>
      <c r="PNY8" s="457"/>
      <c r="POC8" s="457"/>
      <c r="POG8" s="457"/>
      <c r="POK8" s="457"/>
      <c r="POO8" s="457"/>
      <c r="POS8" s="457"/>
      <c r="POW8" s="457"/>
      <c r="PPA8" s="457"/>
      <c r="PPE8" s="457"/>
      <c r="PPI8" s="457"/>
      <c r="PPM8" s="457"/>
      <c r="PPQ8" s="457"/>
      <c r="PPU8" s="457"/>
      <c r="PPY8" s="457"/>
      <c r="PQC8" s="457"/>
      <c r="PQG8" s="457"/>
      <c r="PQK8" s="457"/>
      <c r="PQO8" s="457"/>
      <c r="PQS8" s="457"/>
      <c r="PQW8" s="457"/>
      <c r="PRA8" s="457"/>
      <c r="PRE8" s="457"/>
      <c r="PRI8" s="457"/>
      <c r="PRM8" s="457"/>
      <c r="PRQ8" s="457"/>
      <c r="PRU8" s="457"/>
      <c r="PRY8" s="457"/>
      <c r="PSC8" s="457"/>
      <c r="PSG8" s="457"/>
      <c r="PSK8" s="457"/>
      <c r="PSO8" s="457"/>
      <c r="PSS8" s="457"/>
      <c r="PSW8" s="457"/>
      <c r="PTA8" s="457"/>
      <c r="PTE8" s="457"/>
      <c r="PTI8" s="457"/>
      <c r="PTM8" s="457"/>
      <c r="PTQ8" s="457"/>
      <c r="PTU8" s="457"/>
      <c r="PTY8" s="457"/>
      <c r="PUC8" s="457"/>
      <c r="PUG8" s="457"/>
      <c r="PUK8" s="457"/>
      <c r="PUO8" s="457"/>
      <c r="PUS8" s="457"/>
      <c r="PUW8" s="457"/>
      <c r="PVA8" s="457"/>
      <c r="PVE8" s="457"/>
      <c r="PVI8" s="457"/>
      <c r="PVM8" s="457"/>
      <c r="PVQ8" s="457"/>
      <c r="PVU8" s="457"/>
      <c r="PVY8" s="457"/>
      <c r="PWC8" s="457"/>
      <c r="PWG8" s="457"/>
      <c r="PWK8" s="457"/>
      <c r="PWO8" s="457"/>
      <c r="PWS8" s="457"/>
      <c r="PWW8" s="457"/>
      <c r="PXA8" s="457"/>
      <c r="PXE8" s="457"/>
      <c r="PXI8" s="457"/>
      <c r="PXM8" s="457"/>
      <c r="PXQ8" s="457"/>
      <c r="PXU8" s="457"/>
      <c r="PXY8" s="457"/>
      <c r="PYC8" s="457"/>
      <c r="PYG8" s="457"/>
      <c r="PYK8" s="457"/>
      <c r="PYO8" s="457"/>
      <c r="PYS8" s="457"/>
      <c r="PYW8" s="457"/>
      <c r="PZA8" s="457"/>
      <c r="PZE8" s="457"/>
      <c r="PZI8" s="457"/>
      <c r="PZM8" s="457"/>
      <c r="PZQ8" s="457"/>
      <c r="PZU8" s="457"/>
      <c r="PZY8" s="457"/>
      <c r="QAC8" s="457"/>
      <c r="QAG8" s="457"/>
      <c r="QAK8" s="457"/>
      <c r="QAO8" s="457"/>
      <c r="QAS8" s="457"/>
      <c r="QAW8" s="457"/>
      <c r="QBA8" s="457"/>
      <c r="QBE8" s="457"/>
      <c r="QBI8" s="457"/>
      <c r="QBM8" s="457"/>
      <c r="QBQ8" s="457"/>
      <c r="QBU8" s="457"/>
      <c r="QBY8" s="457"/>
      <c r="QCC8" s="457"/>
      <c r="QCG8" s="457"/>
      <c r="QCK8" s="457"/>
      <c r="QCO8" s="457"/>
      <c r="QCS8" s="457"/>
      <c r="QCW8" s="457"/>
      <c r="QDA8" s="457"/>
      <c r="QDE8" s="457"/>
      <c r="QDI8" s="457"/>
      <c r="QDM8" s="457"/>
      <c r="QDQ8" s="457"/>
      <c r="QDU8" s="457"/>
      <c r="QDY8" s="457"/>
      <c r="QEC8" s="457"/>
      <c r="QEG8" s="457"/>
      <c r="QEK8" s="457"/>
      <c r="QEO8" s="457"/>
      <c r="QES8" s="457"/>
      <c r="QEW8" s="457"/>
      <c r="QFA8" s="457"/>
      <c r="QFE8" s="457"/>
      <c r="QFI8" s="457"/>
      <c r="QFM8" s="457"/>
      <c r="QFQ8" s="457"/>
      <c r="QFU8" s="457"/>
      <c r="QFY8" s="457"/>
      <c r="QGC8" s="457"/>
      <c r="QGG8" s="457"/>
      <c r="QGK8" s="457"/>
      <c r="QGO8" s="457"/>
      <c r="QGS8" s="457"/>
      <c r="QGW8" s="457"/>
      <c r="QHA8" s="457"/>
      <c r="QHE8" s="457"/>
      <c r="QHI8" s="457"/>
      <c r="QHM8" s="457"/>
      <c r="QHQ8" s="457"/>
      <c r="QHU8" s="457"/>
      <c r="QHY8" s="457"/>
      <c r="QIC8" s="457"/>
      <c r="QIG8" s="457"/>
      <c r="QIK8" s="457"/>
      <c r="QIO8" s="457"/>
      <c r="QIS8" s="457"/>
      <c r="QIW8" s="457"/>
      <c r="QJA8" s="457"/>
      <c r="QJE8" s="457"/>
      <c r="QJI8" s="457"/>
      <c r="QJM8" s="457"/>
      <c r="QJQ8" s="457"/>
      <c r="QJU8" s="457"/>
      <c r="QJY8" s="457"/>
      <c r="QKC8" s="457"/>
      <c r="QKG8" s="457"/>
      <c r="QKK8" s="457"/>
      <c r="QKO8" s="457"/>
      <c r="QKS8" s="457"/>
      <c r="QKW8" s="457"/>
      <c r="QLA8" s="457"/>
      <c r="QLE8" s="457"/>
      <c r="QLI8" s="457"/>
      <c r="QLM8" s="457"/>
      <c r="QLQ8" s="457"/>
      <c r="QLU8" s="457"/>
      <c r="QLY8" s="457"/>
      <c r="QMC8" s="457"/>
      <c r="QMG8" s="457"/>
      <c r="QMK8" s="457"/>
      <c r="QMO8" s="457"/>
      <c r="QMS8" s="457"/>
      <c r="QMW8" s="457"/>
      <c r="QNA8" s="457"/>
      <c r="QNE8" s="457"/>
      <c r="QNI8" s="457"/>
      <c r="QNM8" s="457"/>
      <c r="QNQ8" s="457"/>
      <c r="QNU8" s="457"/>
      <c r="QNY8" s="457"/>
      <c r="QOC8" s="457"/>
      <c r="QOG8" s="457"/>
      <c r="QOK8" s="457"/>
      <c r="QOO8" s="457"/>
      <c r="QOS8" s="457"/>
      <c r="QOW8" s="457"/>
      <c r="QPA8" s="457"/>
      <c r="QPE8" s="457"/>
      <c r="QPI8" s="457"/>
      <c r="QPM8" s="457"/>
      <c r="QPQ8" s="457"/>
      <c r="QPU8" s="457"/>
      <c r="QPY8" s="457"/>
      <c r="QQC8" s="457"/>
      <c r="QQG8" s="457"/>
      <c r="QQK8" s="457"/>
      <c r="QQO8" s="457"/>
      <c r="QQS8" s="457"/>
      <c r="QQW8" s="457"/>
      <c r="QRA8" s="457"/>
      <c r="QRE8" s="457"/>
      <c r="QRI8" s="457"/>
      <c r="QRM8" s="457"/>
      <c r="QRQ8" s="457"/>
      <c r="QRU8" s="457"/>
      <c r="QRY8" s="457"/>
      <c r="QSC8" s="457"/>
      <c r="QSG8" s="457"/>
      <c r="QSK8" s="457"/>
      <c r="QSO8" s="457"/>
      <c r="QSS8" s="457"/>
      <c r="QSW8" s="457"/>
      <c r="QTA8" s="457"/>
      <c r="QTE8" s="457"/>
      <c r="QTI8" s="457"/>
      <c r="QTM8" s="457"/>
      <c r="QTQ8" s="457"/>
      <c r="QTU8" s="457"/>
      <c r="QTY8" s="457"/>
      <c r="QUC8" s="457"/>
      <c r="QUG8" s="457"/>
      <c r="QUK8" s="457"/>
      <c r="QUO8" s="457"/>
      <c r="QUS8" s="457"/>
      <c r="QUW8" s="457"/>
      <c r="QVA8" s="457"/>
      <c r="QVE8" s="457"/>
      <c r="QVI8" s="457"/>
      <c r="QVM8" s="457"/>
      <c r="QVQ8" s="457"/>
      <c r="QVU8" s="457"/>
      <c r="QVY8" s="457"/>
      <c r="QWC8" s="457"/>
      <c r="QWG8" s="457"/>
      <c r="QWK8" s="457"/>
      <c r="QWO8" s="457"/>
      <c r="QWS8" s="457"/>
      <c r="QWW8" s="457"/>
      <c r="QXA8" s="457"/>
      <c r="QXE8" s="457"/>
      <c r="QXI8" s="457"/>
      <c r="QXM8" s="457"/>
      <c r="QXQ8" s="457"/>
      <c r="QXU8" s="457"/>
      <c r="QXY8" s="457"/>
      <c r="QYC8" s="457"/>
      <c r="QYG8" s="457"/>
      <c r="QYK8" s="457"/>
      <c r="QYO8" s="457"/>
      <c r="QYS8" s="457"/>
      <c r="QYW8" s="457"/>
      <c r="QZA8" s="457"/>
      <c r="QZE8" s="457"/>
      <c r="QZI8" s="457"/>
      <c r="QZM8" s="457"/>
      <c r="QZQ8" s="457"/>
      <c r="QZU8" s="457"/>
      <c r="QZY8" s="457"/>
      <c r="RAC8" s="457"/>
      <c r="RAG8" s="457"/>
      <c r="RAK8" s="457"/>
      <c r="RAO8" s="457"/>
      <c r="RAS8" s="457"/>
      <c r="RAW8" s="457"/>
      <c r="RBA8" s="457"/>
      <c r="RBE8" s="457"/>
      <c r="RBI8" s="457"/>
      <c r="RBM8" s="457"/>
      <c r="RBQ8" s="457"/>
      <c r="RBU8" s="457"/>
      <c r="RBY8" s="457"/>
      <c r="RCC8" s="457"/>
      <c r="RCG8" s="457"/>
      <c r="RCK8" s="457"/>
      <c r="RCO8" s="457"/>
      <c r="RCS8" s="457"/>
      <c r="RCW8" s="457"/>
      <c r="RDA8" s="457"/>
      <c r="RDE8" s="457"/>
      <c r="RDI8" s="457"/>
      <c r="RDM8" s="457"/>
      <c r="RDQ8" s="457"/>
      <c r="RDU8" s="457"/>
      <c r="RDY8" s="457"/>
      <c r="REC8" s="457"/>
      <c r="REG8" s="457"/>
      <c r="REK8" s="457"/>
      <c r="REO8" s="457"/>
      <c r="RES8" s="457"/>
      <c r="REW8" s="457"/>
      <c r="RFA8" s="457"/>
      <c r="RFE8" s="457"/>
      <c r="RFI8" s="457"/>
      <c r="RFM8" s="457"/>
      <c r="RFQ8" s="457"/>
      <c r="RFU8" s="457"/>
      <c r="RFY8" s="457"/>
      <c r="RGC8" s="457"/>
      <c r="RGG8" s="457"/>
      <c r="RGK8" s="457"/>
      <c r="RGO8" s="457"/>
      <c r="RGS8" s="457"/>
      <c r="RGW8" s="457"/>
      <c r="RHA8" s="457"/>
      <c r="RHE8" s="457"/>
      <c r="RHI8" s="457"/>
      <c r="RHM8" s="457"/>
      <c r="RHQ8" s="457"/>
      <c r="RHU8" s="457"/>
      <c r="RHY8" s="457"/>
      <c r="RIC8" s="457"/>
      <c r="RIG8" s="457"/>
      <c r="RIK8" s="457"/>
      <c r="RIO8" s="457"/>
      <c r="RIS8" s="457"/>
      <c r="RIW8" s="457"/>
      <c r="RJA8" s="457"/>
      <c r="RJE8" s="457"/>
      <c r="RJI8" s="457"/>
      <c r="RJM8" s="457"/>
      <c r="RJQ8" s="457"/>
      <c r="RJU8" s="457"/>
      <c r="RJY8" s="457"/>
      <c r="RKC8" s="457"/>
      <c r="RKG8" s="457"/>
      <c r="RKK8" s="457"/>
      <c r="RKO8" s="457"/>
      <c r="RKS8" s="457"/>
      <c r="RKW8" s="457"/>
      <c r="RLA8" s="457"/>
      <c r="RLE8" s="457"/>
      <c r="RLI8" s="457"/>
      <c r="RLM8" s="457"/>
      <c r="RLQ8" s="457"/>
      <c r="RLU8" s="457"/>
      <c r="RLY8" s="457"/>
      <c r="RMC8" s="457"/>
      <c r="RMG8" s="457"/>
      <c r="RMK8" s="457"/>
      <c r="RMO8" s="457"/>
      <c r="RMS8" s="457"/>
      <c r="RMW8" s="457"/>
      <c r="RNA8" s="457"/>
      <c r="RNE8" s="457"/>
      <c r="RNI8" s="457"/>
      <c r="RNM8" s="457"/>
      <c r="RNQ8" s="457"/>
      <c r="RNU8" s="457"/>
      <c r="RNY8" s="457"/>
      <c r="ROC8" s="457"/>
      <c r="ROG8" s="457"/>
      <c r="ROK8" s="457"/>
      <c r="ROO8" s="457"/>
      <c r="ROS8" s="457"/>
      <c r="ROW8" s="457"/>
      <c r="RPA8" s="457"/>
      <c r="RPE8" s="457"/>
      <c r="RPI8" s="457"/>
      <c r="RPM8" s="457"/>
      <c r="RPQ8" s="457"/>
      <c r="RPU8" s="457"/>
      <c r="RPY8" s="457"/>
      <c r="RQC8" s="457"/>
      <c r="RQG8" s="457"/>
      <c r="RQK8" s="457"/>
      <c r="RQO8" s="457"/>
      <c r="RQS8" s="457"/>
      <c r="RQW8" s="457"/>
      <c r="RRA8" s="457"/>
      <c r="RRE8" s="457"/>
      <c r="RRI8" s="457"/>
      <c r="RRM8" s="457"/>
      <c r="RRQ8" s="457"/>
      <c r="RRU8" s="457"/>
      <c r="RRY8" s="457"/>
      <c r="RSC8" s="457"/>
      <c r="RSG8" s="457"/>
      <c r="RSK8" s="457"/>
      <c r="RSO8" s="457"/>
      <c r="RSS8" s="457"/>
      <c r="RSW8" s="457"/>
      <c r="RTA8" s="457"/>
      <c r="RTE8" s="457"/>
      <c r="RTI8" s="457"/>
      <c r="RTM8" s="457"/>
      <c r="RTQ8" s="457"/>
      <c r="RTU8" s="457"/>
      <c r="RTY8" s="457"/>
      <c r="RUC8" s="457"/>
      <c r="RUG8" s="457"/>
      <c r="RUK8" s="457"/>
      <c r="RUO8" s="457"/>
      <c r="RUS8" s="457"/>
      <c r="RUW8" s="457"/>
      <c r="RVA8" s="457"/>
      <c r="RVE8" s="457"/>
      <c r="RVI8" s="457"/>
      <c r="RVM8" s="457"/>
      <c r="RVQ8" s="457"/>
      <c r="RVU8" s="457"/>
      <c r="RVY8" s="457"/>
      <c r="RWC8" s="457"/>
      <c r="RWG8" s="457"/>
      <c r="RWK8" s="457"/>
      <c r="RWO8" s="457"/>
      <c r="RWS8" s="457"/>
      <c r="RWW8" s="457"/>
      <c r="RXA8" s="457"/>
      <c r="RXE8" s="457"/>
      <c r="RXI8" s="457"/>
      <c r="RXM8" s="457"/>
      <c r="RXQ8" s="457"/>
      <c r="RXU8" s="457"/>
      <c r="RXY8" s="457"/>
      <c r="RYC8" s="457"/>
      <c r="RYG8" s="457"/>
      <c r="RYK8" s="457"/>
      <c r="RYO8" s="457"/>
      <c r="RYS8" s="457"/>
      <c r="RYW8" s="457"/>
      <c r="RZA8" s="457"/>
      <c r="RZE8" s="457"/>
      <c r="RZI8" s="457"/>
      <c r="RZM8" s="457"/>
      <c r="RZQ8" s="457"/>
      <c r="RZU8" s="457"/>
      <c r="RZY8" s="457"/>
      <c r="SAC8" s="457"/>
      <c r="SAG8" s="457"/>
      <c r="SAK8" s="457"/>
      <c r="SAO8" s="457"/>
      <c r="SAS8" s="457"/>
      <c r="SAW8" s="457"/>
      <c r="SBA8" s="457"/>
      <c r="SBE8" s="457"/>
      <c r="SBI8" s="457"/>
      <c r="SBM8" s="457"/>
      <c r="SBQ8" s="457"/>
      <c r="SBU8" s="457"/>
      <c r="SBY8" s="457"/>
      <c r="SCC8" s="457"/>
      <c r="SCG8" s="457"/>
      <c r="SCK8" s="457"/>
      <c r="SCO8" s="457"/>
      <c r="SCS8" s="457"/>
      <c r="SCW8" s="457"/>
      <c r="SDA8" s="457"/>
      <c r="SDE8" s="457"/>
      <c r="SDI8" s="457"/>
      <c r="SDM8" s="457"/>
      <c r="SDQ8" s="457"/>
      <c r="SDU8" s="457"/>
      <c r="SDY8" s="457"/>
      <c r="SEC8" s="457"/>
      <c r="SEG8" s="457"/>
      <c r="SEK8" s="457"/>
      <c r="SEO8" s="457"/>
      <c r="SES8" s="457"/>
      <c r="SEW8" s="457"/>
      <c r="SFA8" s="457"/>
      <c r="SFE8" s="457"/>
      <c r="SFI8" s="457"/>
      <c r="SFM8" s="457"/>
      <c r="SFQ8" s="457"/>
      <c r="SFU8" s="457"/>
      <c r="SFY8" s="457"/>
      <c r="SGC8" s="457"/>
      <c r="SGG8" s="457"/>
      <c r="SGK8" s="457"/>
      <c r="SGO8" s="457"/>
      <c r="SGS8" s="457"/>
      <c r="SGW8" s="457"/>
      <c r="SHA8" s="457"/>
      <c r="SHE8" s="457"/>
      <c r="SHI8" s="457"/>
      <c r="SHM8" s="457"/>
      <c r="SHQ8" s="457"/>
      <c r="SHU8" s="457"/>
      <c r="SHY8" s="457"/>
      <c r="SIC8" s="457"/>
      <c r="SIG8" s="457"/>
      <c r="SIK8" s="457"/>
      <c r="SIO8" s="457"/>
      <c r="SIS8" s="457"/>
      <c r="SIW8" s="457"/>
      <c r="SJA8" s="457"/>
      <c r="SJE8" s="457"/>
      <c r="SJI8" s="457"/>
      <c r="SJM8" s="457"/>
      <c r="SJQ8" s="457"/>
      <c r="SJU8" s="457"/>
      <c r="SJY8" s="457"/>
      <c r="SKC8" s="457"/>
      <c r="SKG8" s="457"/>
      <c r="SKK8" s="457"/>
      <c r="SKO8" s="457"/>
      <c r="SKS8" s="457"/>
      <c r="SKW8" s="457"/>
      <c r="SLA8" s="457"/>
      <c r="SLE8" s="457"/>
      <c r="SLI8" s="457"/>
      <c r="SLM8" s="457"/>
      <c r="SLQ8" s="457"/>
      <c r="SLU8" s="457"/>
      <c r="SLY8" s="457"/>
      <c r="SMC8" s="457"/>
      <c r="SMG8" s="457"/>
      <c r="SMK8" s="457"/>
      <c r="SMO8" s="457"/>
      <c r="SMS8" s="457"/>
      <c r="SMW8" s="457"/>
      <c r="SNA8" s="457"/>
      <c r="SNE8" s="457"/>
      <c r="SNI8" s="457"/>
      <c r="SNM8" s="457"/>
      <c r="SNQ8" s="457"/>
      <c r="SNU8" s="457"/>
      <c r="SNY8" s="457"/>
      <c r="SOC8" s="457"/>
      <c r="SOG8" s="457"/>
      <c r="SOK8" s="457"/>
      <c r="SOO8" s="457"/>
      <c r="SOS8" s="457"/>
      <c r="SOW8" s="457"/>
      <c r="SPA8" s="457"/>
      <c r="SPE8" s="457"/>
      <c r="SPI8" s="457"/>
      <c r="SPM8" s="457"/>
      <c r="SPQ8" s="457"/>
      <c r="SPU8" s="457"/>
      <c r="SPY8" s="457"/>
      <c r="SQC8" s="457"/>
      <c r="SQG8" s="457"/>
      <c r="SQK8" s="457"/>
      <c r="SQO8" s="457"/>
      <c r="SQS8" s="457"/>
      <c r="SQW8" s="457"/>
      <c r="SRA8" s="457"/>
      <c r="SRE8" s="457"/>
      <c r="SRI8" s="457"/>
      <c r="SRM8" s="457"/>
      <c r="SRQ8" s="457"/>
      <c r="SRU8" s="457"/>
      <c r="SRY8" s="457"/>
      <c r="SSC8" s="457"/>
      <c r="SSG8" s="457"/>
      <c r="SSK8" s="457"/>
      <c r="SSO8" s="457"/>
      <c r="SSS8" s="457"/>
      <c r="SSW8" s="457"/>
      <c r="STA8" s="457"/>
      <c r="STE8" s="457"/>
      <c r="STI8" s="457"/>
      <c r="STM8" s="457"/>
      <c r="STQ8" s="457"/>
      <c r="STU8" s="457"/>
      <c r="STY8" s="457"/>
      <c r="SUC8" s="457"/>
      <c r="SUG8" s="457"/>
      <c r="SUK8" s="457"/>
      <c r="SUO8" s="457"/>
      <c r="SUS8" s="457"/>
      <c r="SUW8" s="457"/>
      <c r="SVA8" s="457"/>
      <c r="SVE8" s="457"/>
      <c r="SVI8" s="457"/>
      <c r="SVM8" s="457"/>
      <c r="SVQ8" s="457"/>
      <c r="SVU8" s="457"/>
      <c r="SVY8" s="457"/>
      <c r="SWC8" s="457"/>
      <c r="SWG8" s="457"/>
      <c r="SWK8" s="457"/>
      <c r="SWO8" s="457"/>
      <c r="SWS8" s="457"/>
      <c r="SWW8" s="457"/>
      <c r="SXA8" s="457"/>
      <c r="SXE8" s="457"/>
      <c r="SXI8" s="457"/>
      <c r="SXM8" s="457"/>
      <c r="SXQ8" s="457"/>
      <c r="SXU8" s="457"/>
      <c r="SXY8" s="457"/>
      <c r="SYC8" s="457"/>
      <c r="SYG8" s="457"/>
      <c r="SYK8" s="457"/>
      <c r="SYO8" s="457"/>
      <c r="SYS8" s="457"/>
      <c r="SYW8" s="457"/>
      <c r="SZA8" s="457"/>
      <c r="SZE8" s="457"/>
      <c r="SZI8" s="457"/>
      <c r="SZM8" s="457"/>
      <c r="SZQ8" s="457"/>
      <c r="SZU8" s="457"/>
      <c r="SZY8" s="457"/>
      <c r="TAC8" s="457"/>
      <c r="TAG8" s="457"/>
      <c r="TAK8" s="457"/>
      <c r="TAO8" s="457"/>
      <c r="TAS8" s="457"/>
      <c r="TAW8" s="457"/>
      <c r="TBA8" s="457"/>
      <c r="TBE8" s="457"/>
      <c r="TBI8" s="457"/>
      <c r="TBM8" s="457"/>
      <c r="TBQ8" s="457"/>
      <c r="TBU8" s="457"/>
      <c r="TBY8" s="457"/>
      <c r="TCC8" s="457"/>
      <c r="TCG8" s="457"/>
      <c r="TCK8" s="457"/>
      <c r="TCO8" s="457"/>
      <c r="TCS8" s="457"/>
      <c r="TCW8" s="457"/>
      <c r="TDA8" s="457"/>
      <c r="TDE8" s="457"/>
      <c r="TDI8" s="457"/>
      <c r="TDM8" s="457"/>
      <c r="TDQ8" s="457"/>
      <c r="TDU8" s="457"/>
      <c r="TDY8" s="457"/>
      <c r="TEC8" s="457"/>
      <c r="TEG8" s="457"/>
      <c r="TEK8" s="457"/>
      <c r="TEO8" s="457"/>
      <c r="TES8" s="457"/>
      <c r="TEW8" s="457"/>
      <c r="TFA8" s="457"/>
      <c r="TFE8" s="457"/>
      <c r="TFI8" s="457"/>
      <c r="TFM8" s="457"/>
      <c r="TFQ8" s="457"/>
      <c r="TFU8" s="457"/>
      <c r="TFY8" s="457"/>
      <c r="TGC8" s="457"/>
      <c r="TGG8" s="457"/>
      <c r="TGK8" s="457"/>
      <c r="TGO8" s="457"/>
      <c r="TGS8" s="457"/>
      <c r="TGW8" s="457"/>
      <c r="THA8" s="457"/>
      <c r="THE8" s="457"/>
      <c r="THI8" s="457"/>
      <c r="THM8" s="457"/>
      <c r="THQ8" s="457"/>
      <c r="THU8" s="457"/>
      <c r="THY8" s="457"/>
      <c r="TIC8" s="457"/>
      <c r="TIG8" s="457"/>
      <c r="TIK8" s="457"/>
      <c r="TIO8" s="457"/>
      <c r="TIS8" s="457"/>
      <c r="TIW8" s="457"/>
      <c r="TJA8" s="457"/>
      <c r="TJE8" s="457"/>
      <c r="TJI8" s="457"/>
      <c r="TJM8" s="457"/>
      <c r="TJQ8" s="457"/>
      <c r="TJU8" s="457"/>
      <c r="TJY8" s="457"/>
      <c r="TKC8" s="457"/>
      <c r="TKG8" s="457"/>
      <c r="TKK8" s="457"/>
      <c r="TKO8" s="457"/>
      <c r="TKS8" s="457"/>
      <c r="TKW8" s="457"/>
      <c r="TLA8" s="457"/>
      <c r="TLE8" s="457"/>
      <c r="TLI8" s="457"/>
      <c r="TLM8" s="457"/>
      <c r="TLQ8" s="457"/>
      <c r="TLU8" s="457"/>
      <c r="TLY8" s="457"/>
      <c r="TMC8" s="457"/>
      <c r="TMG8" s="457"/>
      <c r="TMK8" s="457"/>
      <c r="TMO8" s="457"/>
      <c r="TMS8" s="457"/>
      <c r="TMW8" s="457"/>
      <c r="TNA8" s="457"/>
      <c r="TNE8" s="457"/>
      <c r="TNI8" s="457"/>
      <c r="TNM8" s="457"/>
      <c r="TNQ8" s="457"/>
      <c r="TNU8" s="457"/>
      <c r="TNY8" s="457"/>
      <c r="TOC8" s="457"/>
      <c r="TOG8" s="457"/>
      <c r="TOK8" s="457"/>
      <c r="TOO8" s="457"/>
      <c r="TOS8" s="457"/>
      <c r="TOW8" s="457"/>
      <c r="TPA8" s="457"/>
      <c r="TPE8" s="457"/>
      <c r="TPI8" s="457"/>
      <c r="TPM8" s="457"/>
      <c r="TPQ8" s="457"/>
      <c r="TPU8" s="457"/>
      <c r="TPY8" s="457"/>
      <c r="TQC8" s="457"/>
      <c r="TQG8" s="457"/>
      <c r="TQK8" s="457"/>
      <c r="TQO8" s="457"/>
      <c r="TQS8" s="457"/>
      <c r="TQW8" s="457"/>
      <c r="TRA8" s="457"/>
      <c r="TRE8" s="457"/>
      <c r="TRI8" s="457"/>
      <c r="TRM8" s="457"/>
      <c r="TRQ8" s="457"/>
      <c r="TRU8" s="457"/>
      <c r="TRY8" s="457"/>
      <c r="TSC8" s="457"/>
      <c r="TSG8" s="457"/>
      <c r="TSK8" s="457"/>
      <c r="TSO8" s="457"/>
      <c r="TSS8" s="457"/>
      <c r="TSW8" s="457"/>
      <c r="TTA8" s="457"/>
      <c r="TTE8" s="457"/>
      <c r="TTI8" s="457"/>
      <c r="TTM8" s="457"/>
      <c r="TTQ8" s="457"/>
      <c r="TTU8" s="457"/>
      <c r="TTY8" s="457"/>
      <c r="TUC8" s="457"/>
      <c r="TUG8" s="457"/>
      <c r="TUK8" s="457"/>
      <c r="TUO8" s="457"/>
      <c r="TUS8" s="457"/>
      <c r="TUW8" s="457"/>
      <c r="TVA8" s="457"/>
      <c r="TVE8" s="457"/>
      <c r="TVI8" s="457"/>
      <c r="TVM8" s="457"/>
      <c r="TVQ8" s="457"/>
      <c r="TVU8" s="457"/>
      <c r="TVY8" s="457"/>
      <c r="TWC8" s="457"/>
      <c r="TWG8" s="457"/>
      <c r="TWK8" s="457"/>
      <c r="TWO8" s="457"/>
      <c r="TWS8" s="457"/>
      <c r="TWW8" s="457"/>
      <c r="TXA8" s="457"/>
      <c r="TXE8" s="457"/>
      <c r="TXI8" s="457"/>
      <c r="TXM8" s="457"/>
      <c r="TXQ8" s="457"/>
      <c r="TXU8" s="457"/>
      <c r="TXY8" s="457"/>
      <c r="TYC8" s="457"/>
      <c r="TYG8" s="457"/>
      <c r="TYK8" s="457"/>
      <c r="TYO8" s="457"/>
      <c r="TYS8" s="457"/>
      <c r="TYW8" s="457"/>
      <c r="TZA8" s="457"/>
      <c r="TZE8" s="457"/>
      <c r="TZI8" s="457"/>
      <c r="TZM8" s="457"/>
      <c r="TZQ8" s="457"/>
      <c r="TZU8" s="457"/>
      <c r="TZY8" s="457"/>
      <c r="UAC8" s="457"/>
      <c r="UAG8" s="457"/>
      <c r="UAK8" s="457"/>
      <c r="UAO8" s="457"/>
      <c r="UAS8" s="457"/>
      <c r="UAW8" s="457"/>
      <c r="UBA8" s="457"/>
      <c r="UBE8" s="457"/>
      <c r="UBI8" s="457"/>
      <c r="UBM8" s="457"/>
      <c r="UBQ8" s="457"/>
      <c r="UBU8" s="457"/>
      <c r="UBY8" s="457"/>
      <c r="UCC8" s="457"/>
      <c r="UCG8" s="457"/>
      <c r="UCK8" s="457"/>
      <c r="UCO8" s="457"/>
      <c r="UCS8" s="457"/>
      <c r="UCW8" s="457"/>
      <c r="UDA8" s="457"/>
      <c r="UDE8" s="457"/>
      <c r="UDI8" s="457"/>
      <c r="UDM8" s="457"/>
      <c r="UDQ8" s="457"/>
      <c r="UDU8" s="457"/>
      <c r="UDY8" s="457"/>
      <c r="UEC8" s="457"/>
      <c r="UEG8" s="457"/>
      <c r="UEK8" s="457"/>
      <c r="UEO8" s="457"/>
      <c r="UES8" s="457"/>
      <c r="UEW8" s="457"/>
      <c r="UFA8" s="457"/>
      <c r="UFE8" s="457"/>
      <c r="UFI8" s="457"/>
      <c r="UFM8" s="457"/>
      <c r="UFQ8" s="457"/>
      <c r="UFU8" s="457"/>
      <c r="UFY8" s="457"/>
      <c r="UGC8" s="457"/>
      <c r="UGG8" s="457"/>
      <c r="UGK8" s="457"/>
      <c r="UGO8" s="457"/>
      <c r="UGS8" s="457"/>
      <c r="UGW8" s="457"/>
      <c r="UHA8" s="457"/>
      <c r="UHE8" s="457"/>
      <c r="UHI8" s="457"/>
      <c r="UHM8" s="457"/>
      <c r="UHQ8" s="457"/>
      <c r="UHU8" s="457"/>
      <c r="UHY8" s="457"/>
      <c r="UIC8" s="457"/>
      <c r="UIG8" s="457"/>
      <c r="UIK8" s="457"/>
      <c r="UIO8" s="457"/>
      <c r="UIS8" s="457"/>
      <c r="UIW8" s="457"/>
      <c r="UJA8" s="457"/>
      <c r="UJE8" s="457"/>
      <c r="UJI8" s="457"/>
      <c r="UJM8" s="457"/>
      <c r="UJQ8" s="457"/>
      <c r="UJU8" s="457"/>
      <c r="UJY8" s="457"/>
      <c r="UKC8" s="457"/>
      <c r="UKG8" s="457"/>
      <c r="UKK8" s="457"/>
      <c r="UKO8" s="457"/>
      <c r="UKS8" s="457"/>
      <c r="UKW8" s="457"/>
      <c r="ULA8" s="457"/>
      <c r="ULE8" s="457"/>
      <c r="ULI8" s="457"/>
      <c r="ULM8" s="457"/>
      <c r="ULQ8" s="457"/>
      <c r="ULU8" s="457"/>
      <c r="ULY8" s="457"/>
      <c r="UMC8" s="457"/>
      <c r="UMG8" s="457"/>
      <c r="UMK8" s="457"/>
      <c r="UMO8" s="457"/>
      <c r="UMS8" s="457"/>
      <c r="UMW8" s="457"/>
      <c r="UNA8" s="457"/>
      <c r="UNE8" s="457"/>
      <c r="UNI8" s="457"/>
      <c r="UNM8" s="457"/>
      <c r="UNQ8" s="457"/>
      <c r="UNU8" s="457"/>
      <c r="UNY8" s="457"/>
      <c r="UOC8" s="457"/>
      <c r="UOG8" s="457"/>
      <c r="UOK8" s="457"/>
      <c r="UOO8" s="457"/>
      <c r="UOS8" s="457"/>
      <c r="UOW8" s="457"/>
      <c r="UPA8" s="457"/>
      <c r="UPE8" s="457"/>
      <c r="UPI8" s="457"/>
      <c r="UPM8" s="457"/>
      <c r="UPQ8" s="457"/>
      <c r="UPU8" s="457"/>
      <c r="UPY8" s="457"/>
      <c r="UQC8" s="457"/>
      <c r="UQG8" s="457"/>
      <c r="UQK8" s="457"/>
      <c r="UQO8" s="457"/>
      <c r="UQS8" s="457"/>
      <c r="UQW8" s="457"/>
      <c r="URA8" s="457"/>
      <c r="URE8" s="457"/>
      <c r="URI8" s="457"/>
      <c r="URM8" s="457"/>
      <c r="URQ8" s="457"/>
      <c r="URU8" s="457"/>
      <c r="URY8" s="457"/>
      <c r="USC8" s="457"/>
      <c r="USG8" s="457"/>
      <c r="USK8" s="457"/>
      <c r="USO8" s="457"/>
      <c r="USS8" s="457"/>
      <c r="USW8" s="457"/>
      <c r="UTA8" s="457"/>
      <c r="UTE8" s="457"/>
      <c r="UTI8" s="457"/>
      <c r="UTM8" s="457"/>
      <c r="UTQ8" s="457"/>
      <c r="UTU8" s="457"/>
      <c r="UTY8" s="457"/>
      <c r="UUC8" s="457"/>
      <c r="UUG8" s="457"/>
      <c r="UUK8" s="457"/>
      <c r="UUO8" s="457"/>
      <c r="UUS8" s="457"/>
      <c r="UUW8" s="457"/>
      <c r="UVA8" s="457"/>
      <c r="UVE8" s="457"/>
      <c r="UVI8" s="457"/>
      <c r="UVM8" s="457"/>
      <c r="UVQ8" s="457"/>
      <c r="UVU8" s="457"/>
      <c r="UVY8" s="457"/>
      <c r="UWC8" s="457"/>
      <c r="UWG8" s="457"/>
      <c r="UWK8" s="457"/>
      <c r="UWO8" s="457"/>
      <c r="UWS8" s="457"/>
      <c r="UWW8" s="457"/>
      <c r="UXA8" s="457"/>
      <c r="UXE8" s="457"/>
      <c r="UXI8" s="457"/>
      <c r="UXM8" s="457"/>
      <c r="UXQ8" s="457"/>
      <c r="UXU8" s="457"/>
      <c r="UXY8" s="457"/>
      <c r="UYC8" s="457"/>
      <c r="UYG8" s="457"/>
      <c r="UYK8" s="457"/>
      <c r="UYO8" s="457"/>
      <c r="UYS8" s="457"/>
      <c r="UYW8" s="457"/>
      <c r="UZA8" s="457"/>
      <c r="UZE8" s="457"/>
      <c r="UZI8" s="457"/>
      <c r="UZM8" s="457"/>
      <c r="UZQ8" s="457"/>
      <c r="UZU8" s="457"/>
      <c r="UZY8" s="457"/>
      <c r="VAC8" s="457"/>
      <c r="VAG8" s="457"/>
      <c r="VAK8" s="457"/>
      <c r="VAO8" s="457"/>
      <c r="VAS8" s="457"/>
      <c r="VAW8" s="457"/>
      <c r="VBA8" s="457"/>
      <c r="VBE8" s="457"/>
      <c r="VBI8" s="457"/>
      <c r="VBM8" s="457"/>
      <c r="VBQ8" s="457"/>
      <c r="VBU8" s="457"/>
      <c r="VBY8" s="457"/>
      <c r="VCC8" s="457"/>
      <c r="VCG8" s="457"/>
      <c r="VCK8" s="457"/>
      <c r="VCO8" s="457"/>
      <c r="VCS8" s="457"/>
      <c r="VCW8" s="457"/>
      <c r="VDA8" s="457"/>
      <c r="VDE8" s="457"/>
      <c r="VDI8" s="457"/>
      <c r="VDM8" s="457"/>
      <c r="VDQ8" s="457"/>
      <c r="VDU8" s="457"/>
      <c r="VDY8" s="457"/>
      <c r="VEC8" s="457"/>
      <c r="VEG8" s="457"/>
      <c r="VEK8" s="457"/>
      <c r="VEO8" s="457"/>
      <c r="VES8" s="457"/>
      <c r="VEW8" s="457"/>
      <c r="VFA8" s="457"/>
      <c r="VFE8" s="457"/>
      <c r="VFI8" s="457"/>
      <c r="VFM8" s="457"/>
      <c r="VFQ8" s="457"/>
      <c r="VFU8" s="457"/>
      <c r="VFY8" s="457"/>
      <c r="VGC8" s="457"/>
      <c r="VGG8" s="457"/>
      <c r="VGK8" s="457"/>
      <c r="VGO8" s="457"/>
      <c r="VGS8" s="457"/>
      <c r="VGW8" s="457"/>
      <c r="VHA8" s="457"/>
      <c r="VHE8" s="457"/>
      <c r="VHI8" s="457"/>
      <c r="VHM8" s="457"/>
      <c r="VHQ8" s="457"/>
      <c r="VHU8" s="457"/>
      <c r="VHY8" s="457"/>
      <c r="VIC8" s="457"/>
      <c r="VIG8" s="457"/>
      <c r="VIK8" s="457"/>
      <c r="VIO8" s="457"/>
      <c r="VIS8" s="457"/>
      <c r="VIW8" s="457"/>
      <c r="VJA8" s="457"/>
      <c r="VJE8" s="457"/>
      <c r="VJI8" s="457"/>
      <c r="VJM8" s="457"/>
      <c r="VJQ8" s="457"/>
      <c r="VJU8" s="457"/>
      <c r="VJY8" s="457"/>
      <c r="VKC8" s="457"/>
      <c r="VKG8" s="457"/>
      <c r="VKK8" s="457"/>
      <c r="VKO8" s="457"/>
      <c r="VKS8" s="457"/>
      <c r="VKW8" s="457"/>
      <c r="VLA8" s="457"/>
      <c r="VLE8" s="457"/>
      <c r="VLI8" s="457"/>
      <c r="VLM8" s="457"/>
      <c r="VLQ8" s="457"/>
      <c r="VLU8" s="457"/>
      <c r="VLY8" s="457"/>
      <c r="VMC8" s="457"/>
      <c r="VMG8" s="457"/>
      <c r="VMK8" s="457"/>
      <c r="VMO8" s="457"/>
      <c r="VMS8" s="457"/>
      <c r="VMW8" s="457"/>
      <c r="VNA8" s="457"/>
      <c r="VNE8" s="457"/>
      <c r="VNI8" s="457"/>
      <c r="VNM8" s="457"/>
      <c r="VNQ8" s="457"/>
      <c r="VNU8" s="457"/>
      <c r="VNY8" s="457"/>
      <c r="VOC8" s="457"/>
      <c r="VOG8" s="457"/>
      <c r="VOK8" s="457"/>
      <c r="VOO8" s="457"/>
      <c r="VOS8" s="457"/>
      <c r="VOW8" s="457"/>
      <c r="VPA8" s="457"/>
      <c r="VPE8" s="457"/>
      <c r="VPI8" s="457"/>
      <c r="VPM8" s="457"/>
      <c r="VPQ8" s="457"/>
      <c r="VPU8" s="457"/>
      <c r="VPY8" s="457"/>
      <c r="VQC8" s="457"/>
      <c r="VQG8" s="457"/>
      <c r="VQK8" s="457"/>
      <c r="VQO8" s="457"/>
      <c r="VQS8" s="457"/>
      <c r="VQW8" s="457"/>
      <c r="VRA8" s="457"/>
      <c r="VRE8" s="457"/>
      <c r="VRI8" s="457"/>
      <c r="VRM8" s="457"/>
      <c r="VRQ8" s="457"/>
      <c r="VRU8" s="457"/>
      <c r="VRY8" s="457"/>
      <c r="VSC8" s="457"/>
      <c r="VSG8" s="457"/>
      <c r="VSK8" s="457"/>
      <c r="VSO8" s="457"/>
      <c r="VSS8" s="457"/>
      <c r="VSW8" s="457"/>
      <c r="VTA8" s="457"/>
      <c r="VTE8" s="457"/>
      <c r="VTI8" s="457"/>
      <c r="VTM8" s="457"/>
      <c r="VTQ8" s="457"/>
      <c r="VTU8" s="457"/>
      <c r="VTY8" s="457"/>
      <c r="VUC8" s="457"/>
      <c r="VUG8" s="457"/>
      <c r="VUK8" s="457"/>
      <c r="VUO8" s="457"/>
      <c r="VUS8" s="457"/>
      <c r="VUW8" s="457"/>
      <c r="VVA8" s="457"/>
      <c r="VVE8" s="457"/>
      <c r="VVI8" s="457"/>
      <c r="VVM8" s="457"/>
      <c r="VVQ8" s="457"/>
      <c r="VVU8" s="457"/>
      <c r="VVY8" s="457"/>
      <c r="VWC8" s="457"/>
      <c r="VWG8" s="457"/>
      <c r="VWK8" s="457"/>
      <c r="VWO8" s="457"/>
      <c r="VWS8" s="457"/>
      <c r="VWW8" s="457"/>
      <c r="VXA8" s="457"/>
      <c r="VXE8" s="457"/>
      <c r="VXI8" s="457"/>
      <c r="VXM8" s="457"/>
      <c r="VXQ8" s="457"/>
      <c r="VXU8" s="457"/>
      <c r="VXY8" s="457"/>
      <c r="VYC8" s="457"/>
      <c r="VYG8" s="457"/>
      <c r="VYK8" s="457"/>
      <c r="VYO8" s="457"/>
      <c r="VYS8" s="457"/>
      <c r="VYW8" s="457"/>
      <c r="VZA8" s="457"/>
      <c r="VZE8" s="457"/>
      <c r="VZI8" s="457"/>
      <c r="VZM8" s="457"/>
      <c r="VZQ8" s="457"/>
      <c r="VZU8" s="457"/>
      <c r="VZY8" s="457"/>
      <c r="WAC8" s="457"/>
      <c r="WAG8" s="457"/>
      <c r="WAK8" s="457"/>
      <c r="WAO8" s="457"/>
      <c r="WAS8" s="457"/>
      <c r="WAW8" s="457"/>
      <c r="WBA8" s="457"/>
      <c r="WBE8" s="457"/>
      <c r="WBI8" s="457"/>
      <c r="WBM8" s="457"/>
      <c r="WBQ8" s="457"/>
      <c r="WBU8" s="457"/>
      <c r="WBY8" s="457"/>
      <c r="WCC8" s="457"/>
      <c r="WCG8" s="457"/>
      <c r="WCK8" s="457"/>
      <c r="WCO8" s="457"/>
      <c r="WCS8" s="457"/>
      <c r="WCW8" s="457"/>
      <c r="WDA8" s="457"/>
      <c r="WDE8" s="457"/>
      <c r="WDI8" s="457"/>
      <c r="WDM8" s="457"/>
      <c r="WDQ8" s="457"/>
      <c r="WDU8" s="457"/>
      <c r="WDY8" s="457"/>
      <c r="WEC8" s="457"/>
      <c r="WEG8" s="457"/>
      <c r="WEK8" s="457"/>
      <c r="WEO8" s="457"/>
      <c r="WES8" s="457"/>
      <c r="WEW8" s="457"/>
      <c r="WFA8" s="457"/>
      <c r="WFE8" s="457"/>
      <c r="WFI8" s="457"/>
      <c r="WFM8" s="457"/>
      <c r="WFQ8" s="457"/>
      <c r="WFU8" s="457"/>
      <c r="WFY8" s="457"/>
      <c r="WGC8" s="457"/>
      <c r="WGG8" s="457"/>
      <c r="WGK8" s="457"/>
      <c r="WGO8" s="457"/>
      <c r="WGS8" s="457"/>
      <c r="WGW8" s="457"/>
      <c r="WHA8" s="457"/>
      <c r="WHE8" s="457"/>
      <c r="WHI8" s="457"/>
      <c r="WHM8" s="457"/>
      <c r="WHQ8" s="457"/>
      <c r="WHU8" s="457"/>
      <c r="WHY8" s="457"/>
      <c r="WIC8" s="457"/>
      <c r="WIG8" s="457"/>
      <c r="WIK8" s="457"/>
      <c r="WIO8" s="457"/>
      <c r="WIS8" s="457"/>
      <c r="WIW8" s="457"/>
      <c r="WJA8" s="457"/>
      <c r="WJE8" s="457"/>
      <c r="WJI8" s="457"/>
      <c r="WJM8" s="457"/>
      <c r="WJQ8" s="457"/>
      <c r="WJU8" s="457"/>
      <c r="WJY8" s="457"/>
      <c r="WKC8" s="457"/>
      <c r="WKG8" s="457"/>
      <c r="WKK8" s="457"/>
      <c r="WKO8" s="457"/>
      <c r="WKS8" s="457"/>
      <c r="WKW8" s="457"/>
      <c r="WLA8" s="457"/>
      <c r="WLE8" s="457"/>
      <c r="WLI8" s="457"/>
      <c r="WLM8" s="457"/>
      <c r="WLQ8" s="457"/>
      <c r="WLU8" s="457"/>
      <c r="WLY8" s="457"/>
      <c r="WMC8" s="457"/>
      <c r="WMG8" s="457"/>
      <c r="WMK8" s="457"/>
      <c r="WMO8" s="457"/>
      <c r="WMS8" s="457"/>
      <c r="WMW8" s="457"/>
      <c r="WNA8" s="457"/>
      <c r="WNE8" s="457"/>
      <c r="WNI8" s="457"/>
      <c r="WNM8" s="457"/>
      <c r="WNQ8" s="457"/>
      <c r="WNU8" s="457"/>
      <c r="WNY8" s="457"/>
      <c r="WOC8" s="457"/>
      <c r="WOG8" s="457"/>
      <c r="WOK8" s="457"/>
      <c r="WOO8" s="457"/>
      <c r="WOS8" s="457"/>
      <c r="WOW8" s="457"/>
      <c r="WPA8" s="457"/>
      <c r="WPE8" s="457"/>
      <c r="WPI8" s="457"/>
      <c r="WPM8" s="457"/>
      <c r="WPQ8" s="457"/>
      <c r="WPU8" s="457"/>
      <c r="WPY8" s="457"/>
      <c r="WQC8" s="457"/>
      <c r="WQG8" s="457"/>
      <c r="WQK8" s="457"/>
      <c r="WQO8" s="457"/>
      <c r="WQS8" s="457"/>
      <c r="WQW8" s="457"/>
      <c r="WRA8" s="457"/>
      <c r="WRE8" s="457"/>
      <c r="WRI8" s="457"/>
      <c r="WRM8" s="457"/>
      <c r="WRQ8" s="457"/>
      <c r="WRU8" s="457"/>
      <c r="WRY8" s="457"/>
      <c r="WSC8" s="457"/>
      <c r="WSG8" s="457"/>
      <c r="WSK8" s="457"/>
      <c r="WSO8" s="457"/>
      <c r="WSS8" s="457"/>
      <c r="WSW8" s="457"/>
      <c r="WTA8" s="457"/>
      <c r="WTE8" s="457"/>
      <c r="WTI8" s="457"/>
      <c r="WTM8" s="457"/>
      <c r="WTQ8" s="457"/>
      <c r="WTU8" s="457"/>
      <c r="WTY8" s="457"/>
      <c r="WUC8" s="457"/>
      <c r="WUG8" s="457"/>
      <c r="WUK8" s="457"/>
      <c r="WUO8" s="457"/>
      <c r="WUS8" s="457"/>
      <c r="WUW8" s="457"/>
      <c r="WVA8" s="457"/>
      <c r="WVE8" s="457"/>
      <c r="WVI8" s="457"/>
      <c r="WVM8" s="457"/>
      <c r="WVQ8" s="457"/>
      <c r="WVU8" s="457"/>
      <c r="WVY8" s="457"/>
      <c r="WWC8" s="457"/>
      <c r="WWG8" s="457"/>
      <c r="WWK8" s="457"/>
      <c r="WWO8" s="457"/>
      <c r="WWS8" s="457"/>
      <c r="WWW8" s="457"/>
      <c r="WXA8" s="457"/>
      <c r="WXE8" s="457"/>
      <c r="WXI8" s="457"/>
      <c r="WXM8" s="457"/>
      <c r="WXQ8" s="457"/>
      <c r="WXU8" s="457"/>
      <c r="WXY8" s="457"/>
      <c r="WYC8" s="457"/>
      <c r="WYG8" s="457"/>
      <c r="WYK8" s="457"/>
      <c r="WYO8" s="457"/>
      <c r="WYS8" s="457"/>
      <c r="WYW8" s="457"/>
      <c r="WZA8" s="457"/>
      <c r="WZE8" s="457"/>
      <c r="WZI8" s="457"/>
      <c r="WZM8" s="457"/>
      <c r="WZQ8" s="457"/>
      <c r="WZU8" s="457"/>
      <c r="WZY8" s="457"/>
      <c r="XAC8" s="457"/>
      <c r="XAG8" s="457"/>
      <c r="XAK8" s="457"/>
      <c r="XAO8" s="457"/>
      <c r="XAS8" s="457"/>
      <c r="XAW8" s="457"/>
      <c r="XBA8" s="457"/>
      <c r="XBE8" s="457"/>
      <c r="XBI8" s="457"/>
      <c r="XBM8" s="457"/>
      <c r="XBQ8" s="457"/>
      <c r="XBU8" s="457"/>
      <c r="XBY8" s="457"/>
      <c r="XCC8" s="457"/>
      <c r="XCG8" s="457"/>
      <c r="XCK8" s="457"/>
      <c r="XCO8" s="457"/>
      <c r="XCS8" s="457"/>
      <c r="XCW8" s="457"/>
      <c r="XDA8" s="457"/>
      <c r="XDE8" s="457"/>
      <c r="XDI8" s="457"/>
      <c r="XDM8" s="457"/>
      <c r="XDQ8" s="457"/>
      <c r="XDU8" s="457"/>
      <c r="XDY8" s="457"/>
      <c r="XEC8" s="457"/>
      <c r="XEG8" s="457"/>
      <c r="XEK8" s="457"/>
      <c r="XEO8" s="457"/>
      <c r="XES8" s="457"/>
      <c r="XEW8" s="457"/>
      <c r="XFA8" s="457"/>
    </row>
    <row r="9" spans="1:1021 1025:2045 2049:3069 3073:4093 4097:5117 5121:6141 6145:7165 7169:8189 8193:9213 9217:10237 10241:11261 11265:12285 12289:13309 13313:14333 14337:15357 15361:16381" s="248" customFormat="1" x14ac:dyDescent="0.2">
      <c r="A9" s="132" t="s">
        <v>161</v>
      </c>
      <c r="B9" s="133" t="s">
        <v>20</v>
      </c>
      <c r="C9" s="134"/>
      <c r="D9" s="128"/>
      <c r="E9" s="215"/>
      <c r="F9" s="270"/>
      <c r="G9" s="270"/>
      <c r="H9" s="270"/>
      <c r="I9" s="457"/>
      <c r="J9" s="20"/>
      <c r="K9" s="20"/>
      <c r="L9" s="20"/>
      <c r="M9" s="457"/>
      <c r="Q9" s="457"/>
      <c r="U9" s="457"/>
      <c r="Y9" s="457"/>
      <c r="AC9" s="457"/>
      <c r="AG9" s="457"/>
      <c r="AK9" s="457"/>
      <c r="AO9" s="457"/>
      <c r="AS9" s="457"/>
      <c r="AW9" s="457"/>
      <c r="BA9" s="457"/>
      <c r="BE9" s="457"/>
      <c r="BI9" s="457"/>
      <c r="BM9" s="457"/>
      <c r="BQ9" s="457"/>
      <c r="BU9" s="457"/>
      <c r="BY9" s="457"/>
      <c r="CC9" s="457"/>
      <c r="CG9" s="457"/>
      <c r="CK9" s="457"/>
      <c r="CO9" s="457"/>
      <c r="CS9" s="457"/>
      <c r="CW9" s="457"/>
      <c r="DA9" s="457"/>
      <c r="DE9" s="457"/>
      <c r="DI9" s="457"/>
      <c r="DM9" s="457"/>
      <c r="DQ9" s="457"/>
      <c r="DU9" s="457"/>
      <c r="DY9" s="457"/>
      <c r="EC9" s="457"/>
      <c r="EG9" s="457"/>
      <c r="EK9" s="457"/>
      <c r="EO9" s="457"/>
      <c r="ES9" s="457"/>
      <c r="EW9" s="457"/>
      <c r="FA9" s="457"/>
      <c r="FE9" s="457"/>
      <c r="FI9" s="457"/>
      <c r="FM9" s="457"/>
      <c r="FQ9" s="457"/>
      <c r="FU9" s="457"/>
      <c r="FY9" s="457"/>
      <c r="GC9" s="457"/>
      <c r="GG9" s="457"/>
      <c r="GK9" s="457"/>
      <c r="GO9" s="457"/>
      <c r="GS9" s="457"/>
      <c r="GW9" s="457"/>
      <c r="HA9" s="457"/>
      <c r="HE9" s="457"/>
      <c r="HI9" s="457"/>
      <c r="HM9" s="457"/>
      <c r="HQ9" s="457"/>
      <c r="HU9" s="457"/>
      <c r="HY9" s="457"/>
      <c r="IC9" s="457"/>
      <c r="IG9" s="457"/>
      <c r="IK9" s="457"/>
      <c r="IO9" s="457"/>
      <c r="IS9" s="457"/>
      <c r="IW9" s="457"/>
      <c r="JA9" s="457"/>
      <c r="JE9" s="457"/>
      <c r="JI9" s="457"/>
      <c r="JM9" s="457"/>
      <c r="JQ9" s="457"/>
      <c r="JU9" s="457"/>
      <c r="JY9" s="457"/>
      <c r="KC9" s="457"/>
      <c r="KG9" s="457"/>
      <c r="KK9" s="457"/>
      <c r="KO9" s="457"/>
      <c r="KS9" s="457"/>
      <c r="KW9" s="457"/>
      <c r="LA9" s="457"/>
      <c r="LE9" s="457"/>
      <c r="LI9" s="457"/>
      <c r="LM9" s="457"/>
      <c r="LQ9" s="457"/>
      <c r="LU9" s="457"/>
      <c r="LY9" s="457"/>
      <c r="MC9" s="457"/>
      <c r="MG9" s="457"/>
      <c r="MK9" s="457"/>
      <c r="MO9" s="457"/>
      <c r="MS9" s="457"/>
      <c r="MW9" s="457"/>
      <c r="NA9" s="457"/>
      <c r="NE9" s="457"/>
      <c r="NI9" s="457"/>
      <c r="NM9" s="457"/>
      <c r="NQ9" s="457"/>
      <c r="NU9" s="457"/>
      <c r="NY9" s="457"/>
      <c r="OC9" s="457"/>
      <c r="OG9" s="457"/>
      <c r="OK9" s="457"/>
      <c r="OO9" s="457"/>
      <c r="OS9" s="457"/>
      <c r="OW9" s="457"/>
      <c r="PA9" s="457"/>
      <c r="PE9" s="457"/>
      <c r="PI9" s="457"/>
      <c r="PM9" s="457"/>
      <c r="PQ9" s="457"/>
      <c r="PU9" s="457"/>
      <c r="PY9" s="457"/>
      <c r="QC9" s="457"/>
      <c r="QG9" s="457"/>
      <c r="QK9" s="457"/>
      <c r="QO9" s="457"/>
      <c r="QS9" s="457"/>
      <c r="QW9" s="457"/>
      <c r="RA9" s="457"/>
      <c r="RE9" s="457"/>
      <c r="RI9" s="457"/>
      <c r="RM9" s="457"/>
      <c r="RQ9" s="457"/>
      <c r="RU9" s="457"/>
      <c r="RY9" s="457"/>
      <c r="SC9" s="457"/>
      <c r="SG9" s="457"/>
      <c r="SK9" s="457"/>
      <c r="SO9" s="457"/>
      <c r="SS9" s="457"/>
      <c r="SW9" s="457"/>
      <c r="TA9" s="457"/>
      <c r="TE9" s="457"/>
      <c r="TI9" s="457"/>
      <c r="TM9" s="457"/>
      <c r="TQ9" s="457"/>
      <c r="TU9" s="457"/>
      <c r="TY9" s="457"/>
      <c r="UC9" s="457"/>
      <c r="UG9" s="457"/>
      <c r="UK9" s="457"/>
      <c r="UO9" s="457"/>
      <c r="US9" s="457"/>
      <c r="UW9" s="457"/>
      <c r="VA9" s="457"/>
      <c r="VE9" s="457"/>
      <c r="VI9" s="457"/>
      <c r="VM9" s="457"/>
      <c r="VQ9" s="457"/>
      <c r="VU9" s="457"/>
      <c r="VY9" s="457"/>
      <c r="WC9" s="457"/>
      <c r="WG9" s="457"/>
      <c r="WK9" s="457"/>
      <c r="WO9" s="457"/>
      <c r="WS9" s="457"/>
      <c r="WW9" s="457"/>
      <c r="XA9" s="457"/>
      <c r="XE9" s="457"/>
      <c r="XI9" s="457"/>
      <c r="XM9" s="457"/>
      <c r="XQ9" s="457"/>
      <c r="XU9" s="457"/>
      <c r="XY9" s="457"/>
      <c r="YC9" s="457"/>
      <c r="YG9" s="457"/>
      <c r="YK9" s="457"/>
      <c r="YO9" s="457"/>
      <c r="YS9" s="457"/>
      <c r="YW9" s="457"/>
      <c r="ZA9" s="457"/>
      <c r="ZE9" s="457"/>
      <c r="ZI9" s="457"/>
      <c r="ZM9" s="457"/>
      <c r="ZQ9" s="457"/>
      <c r="ZU9" s="457"/>
      <c r="ZY9" s="457"/>
      <c r="AAC9" s="457"/>
      <c r="AAG9" s="457"/>
      <c r="AAK9" s="457"/>
      <c r="AAO9" s="457"/>
      <c r="AAS9" s="457"/>
      <c r="AAW9" s="457"/>
      <c r="ABA9" s="457"/>
      <c r="ABE9" s="457"/>
      <c r="ABI9" s="457"/>
      <c r="ABM9" s="457"/>
      <c r="ABQ9" s="457"/>
      <c r="ABU9" s="457"/>
      <c r="ABY9" s="457"/>
      <c r="ACC9" s="457"/>
      <c r="ACG9" s="457"/>
      <c r="ACK9" s="457"/>
      <c r="ACO9" s="457"/>
      <c r="ACS9" s="457"/>
      <c r="ACW9" s="457"/>
      <c r="ADA9" s="457"/>
      <c r="ADE9" s="457"/>
      <c r="ADI9" s="457"/>
      <c r="ADM9" s="457"/>
      <c r="ADQ9" s="457"/>
      <c r="ADU9" s="457"/>
      <c r="ADY9" s="457"/>
      <c r="AEC9" s="457"/>
      <c r="AEG9" s="457"/>
      <c r="AEK9" s="457"/>
      <c r="AEO9" s="457"/>
      <c r="AES9" s="457"/>
      <c r="AEW9" s="457"/>
      <c r="AFA9" s="457"/>
      <c r="AFE9" s="457"/>
      <c r="AFI9" s="457"/>
      <c r="AFM9" s="457"/>
      <c r="AFQ9" s="457"/>
      <c r="AFU9" s="457"/>
      <c r="AFY9" s="457"/>
      <c r="AGC9" s="457"/>
      <c r="AGG9" s="457"/>
      <c r="AGK9" s="457"/>
      <c r="AGO9" s="457"/>
      <c r="AGS9" s="457"/>
      <c r="AGW9" s="457"/>
      <c r="AHA9" s="457"/>
      <c r="AHE9" s="457"/>
      <c r="AHI9" s="457"/>
      <c r="AHM9" s="457"/>
      <c r="AHQ9" s="457"/>
      <c r="AHU9" s="457"/>
      <c r="AHY9" s="457"/>
      <c r="AIC9" s="457"/>
      <c r="AIG9" s="457"/>
      <c r="AIK9" s="457"/>
      <c r="AIO9" s="457"/>
      <c r="AIS9" s="457"/>
      <c r="AIW9" s="457"/>
      <c r="AJA9" s="457"/>
      <c r="AJE9" s="457"/>
      <c r="AJI9" s="457"/>
      <c r="AJM9" s="457"/>
      <c r="AJQ9" s="457"/>
      <c r="AJU9" s="457"/>
      <c r="AJY9" s="457"/>
      <c r="AKC9" s="457"/>
      <c r="AKG9" s="457"/>
      <c r="AKK9" s="457"/>
      <c r="AKO9" s="457"/>
      <c r="AKS9" s="457"/>
      <c r="AKW9" s="457"/>
      <c r="ALA9" s="457"/>
      <c r="ALE9" s="457"/>
      <c r="ALI9" s="457"/>
      <c r="ALM9" s="457"/>
      <c r="ALQ9" s="457"/>
      <c r="ALU9" s="457"/>
      <c r="ALY9" s="457"/>
      <c r="AMC9" s="457"/>
      <c r="AMG9" s="457"/>
      <c r="AMK9" s="457"/>
      <c r="AMO9" s="457"/>
      <c r="AMS9" s="457"/>
      <c r="AMW9" s="457"/>
      <c r="ANA9" s="457"/>
      <c r="ANE9" s="457"/>
      <c r="ANI9" s="457"/>
      <c r="ANM9" s="457"/>
      <c r="ANQ9" s="457"/>
      <c r="ANU9" s="457"/>
      <c r="ANY9" s="457"/>
      <c r="AOC9" s="457"/>
      <c r="AOG9" s="457"/>
      <c r="AOK9" s="457"/>
      <c r="AOO9" s="457"/>
      <c r="AOS9" s="457"/>
      <c r="AOW9" s="457"/>
      <c r="APA9" s="457"/>
      <c r="APE9" s="457"/>
      <c r="API9" s="457"/>
      <c r="APM9" s="457"/>
      <c r="APQ9" s="457"/>
      <c r="APU9" s="457"/>
      <c r="APY9" s="457"/>
      <c r="AQC9" s="457"/>
      <c r="AQG9" s="457"/>
      <c r="AQK9" s="457"/>
      <c r="AQO9" s="457"/>
      <c r="AQS9" s="457"/>
      <c r="AQW9" s="457"/>
      <c r="ARA9" s="457"/>
      <c r="ARE9" s="457"/>
      <c r="ARI9" s="457"/>
      <c r="ARM9" s="457"/>
      <c r="ARQ9" s="457"/>
      <c r="ARU9" s="457"/>
      <c r="ARY9" s="457"/>
      <c r="ASC9" s="457"/>
      <c r="ASG9" s="457"/>
      <c r="ASK9" s="457"/>
      <c r="ASO9" s="457"/>
      <c r="ASS9" s="457"/>
      <c r="ASW9" s="457"/>
      <c r="ATA9" s="457"/>
      <c r="ATE9" s="457"/>
      <c r="ATI9" s="457"/>
      <c r="ATM9" s="457"/>
      <c r="ATQ9" s="457"/>
      <c r="ATU9" s="457"/>
      <c r="ATY9" s="457"/>
      <c r="AUC9" s="457"/>
      <c r="AUG9" s="457"/>
      <c r="AUK9" s="457"/>
      <c r="AUO9" s="457"/>
      <c r="AUS9" s="457"/>
      <c r="AUW9" s="457"/>
      <c r="AVA9" s="457"/>
      <c r="AVE9" s="457"/>
      <c r="AVI9" s="457"/>
      <c r="AVM9" s="457"/>
      <c r="AVQ9" s="457"/>
      <c r="AVU9" s="457"/>
      <c r="AVY9" s="457"/>
      <c r="AWC9" s="457"/>
      <c r="AWG9" s="457"/>
      <c r="AWK9" s="457"/>
      <c r="AWO9" s="457"/>
      <c r="AWS9" s="457"/>
      <c r="AWW9" s="457"/>
      <c r="AXA9" s="457"/>
      <c r="AXE9" s="457"/>
      <c r="AXI9" s="457"/>
      <c r="AXM9" s="457"/>
      <c r="AXQ9" s="457"/>
      <c r="AXU9" s="457"/>
      <c r="AXY9" s="457"/>
      <c r="AYC9" s="457"/>
      <c r="AYG9" s="457"/>
      <c r="AYK9" s="457"/>
      <c r="AYO9" s="457"/>
      <c r="AYS9" s="457"/>
      <c r="AYW9" s="457"/>
      <c r="AZA9" s="457"/>
      <c r="AZE9" s="457"/>
      <c r="AZI9" s="457"/>
      <c r="AZM9" s="457"/>
      <c r="AZQ9" s="457"/>
      <c r="AZU9" s="457"/>
      <c r="AZY9" s="457"/>
      <c r="BAC9" s="457"/>
      <c r="BAG9" s="457"/>
      <c r="BAK9" s="457"/>
      <c r="BAO9" s="457"/>
      <c r="BAS9" s="457"/>
      <c r="BAW9" s="457"/>
      <c r="BBA9" s="457"/>
      <c r="BBE9" s="457"/>
      <c r="BBI9" s="457"/>
      <c r="BBM9" s="457"/>
      <c r="BBQ9" s="457"/>
      <c r="BBU9" s="457"/>
      <c r="BBY9" s="457"/>
      <c r="BCC9" s="457"/>
      <c r="BCG9" s="457"/>
      <c r="BCK9" s="457"/>
      <c r="BCO9" s="457"/>
      <c r="BCS9" s="457"/>
      <c r="BCW9" s="457"/>
      <c r="BDA9" s="457"/>
      <c r="BDE9" s="457"/>
      <c r="BDI9" s="457"/>
      <c r="BDM9" s="457"/>
      <c r="BDQ9" s="457"/>
      <c r="BDU9" s="457"/>
      <c r="BDY9" s="457"/>
      <c r="BEC9" s="457"/>
      <c r="BEG9" s="457"/>
      <c r="BEK9" s="457"/>
      <c r="BEO9" s="457"/>
      <c r="BES9" s="457"/>
      <c r="BEW9" s="457"/>
      <c r="BFA9" s="457"/>
      <c r="BFE9" s="457"/>
      <c r="BFI9" s="457"/>
      <c r="BFM9" s="457"/>
      <c r="BFQ9" s="457"/>
      <c r="BFU9" s="457"/>
      <c r="BFY9" s="457"/>
      <c r="BGC9" s="457"/>
      <c r="BGG9" s="457"/>
      <c r="BGK9" s="457"/>
      <c r="BGO9" s="457"/>
      <c r="BGS9" s="457"/>
      <c r="BGW9" s="457"/>
      <c r="BHA9" s="457"/>
      <c r="BHE9" s="457"/>
      <c r="BHI9" s="457"/>
      <c r="BHM9" s="457"/>
      <c r="BHQ9" s="457"/>
      <c r="BHU9" s="457"/>
      <c r="BHY9" s="457"/>
      <c r="BIC9" s="457"/>
      <c r="BIG9" s="457"/>
      <c r="BIK9" s="457"/>
      <c r="BIO9" s="457"/>
      <c r="BIS9" s="457"/>
      <c r="BIW9" s="457"/>
      <c r="BJA9" s="457"/>
      <c r="BJE9" s="457"/>
      <c r="BJI9" s="457"/>
      <c r="BJM9" s="457"/>
      <c r="BJQ9" s="457"/>
      <c r="BJU9" s="457"/>
      <c r="BJY9" s="457"/>
      <c r="BKC9" s="457"/>
      <c r="BKG9" s="457"/>
      <c r="BKK9" s="457"/>
      <c r="BKO9" s="457"/>
      <c r="BKS9" s="457"/>
      <c r="BKW9" s="457"/>
      <c r="BLA9" s="457"/>
      <c r="BLE9" s="457"/>
      <c r="BLI9" s="457"/>
      <c r="BLM9" s="457"/>
      <c r="BLQ9" s="457"/>
      <c r="BLU9" s="457"/>
      <c r="BLY9" s="457"/>
      <c r="BMC9" s="457"/>
      <c r="BMG9" s="457"/>
      <c r="BMK9" s="457"/>
      <c r="BMO9" s="457"/>
      <c r="BMS9" s="457"/>
      <c r="BMW9" s="457"/>
      <c r="BNA9" s="457"/>
      <c r="BNE9" s="457"/>
      <c r="BNI9" s="457"/>
      <c r="BNM9" s="457"/>
      <c r="BNQ9" s="457"/>
      <c r="BNU9" s="457"/>
      <c r="BNY9" s="457"/>
      <c r="BOC9" s="457"/>
      <c r="BOG9" s="457"/>
      <c r="BOK9" s="457"/>
      <c r="BOO9" s="457"/>
      <c r="BOS9" s="457"/>
      <c r="BOW9" s="457"/>
      <c r="BPA9" s="457"/>
      <c r="BPE9" s="457"/>
      <c r="BPI9" s="457"/>
      <c r="BPM9" s="457"/>
      <c r="BPQ9" s="457"/>
      <c r="BPU9" s="457"/>
      <c r="BPY9" s="457"/>
      <c r="BQC9" s="457"/>
      <c r="BQG9" s="457"/>
      <c r="BQK9" s="457"/>
      <c r="BQO9" s="457"/>
      <c r="BQS9" s="457"/>
      <c r="BQW9" s="457"/>
      <c r="BRA9" s="457"/>
      <c r="BRE9" s="457"/>
      <c r="BRI9" s="457"/>
      <c r="BRM9" s="457"/>
      <c r="BRQ9" s="457"/>
      <c r="BRU9" s="457"/>
      <c r="BRY9" s="457"/>
      <c r="BSC9" s="457"/>
      <c r="BSG9" s="457"/>
      <c r="BSK9" s="457"/>
      <c r="BSO9" s="457"/>
      <c r="BSS9" s="457"/>
      <c r="BSW9" s="457"/>
      <c r="BTA9" s="457"/>
      <c r="BTE9" s="457"/>
      <c r="BTI9" s="457"/>
      <c r="BTM9" s="457"/>
      <c r="BTQ9" s="457"/>
      <c r="BTU9" s="457"/>
      <c r="BTY9" s="457"/>
      <c r="BUC9" s="457"/>
      <c r="BUG9" s="457"/>
      <c r="BUK9" s="457"/>
      <c r="BUO9" s="457"/>
      <c r="BUS9" s="457"/>
      <c r="BUW9" s="457"/>
      <c r="BVA9" s="457"/>
      <c r="BVE9" s="457"/>
      <c r="BVI9" s="457"/>
      <c r="BVM9" s="457"/>
      <c r="BVQ9" s="457"/>
      <c r="BVU9" s="457"/>
      <c r="BVY9" s="457"/>
      <c r="BWC9" s="457"/>
      <c r="BWG9" s="457"/>
      <c r="BWK9" s="457"/>
      <c r="BWO9" s="457"/>
      <c r="BWS9" s="457"/>
      <c r="BWW9" s="457"/>
      <c r="BXA9" s="457"/>
      <c r="BXE9" s="457"/>
      <c r="BXI9" s="457"/>
      <c r="BXM9" s="457"/>
      <c r="BXQ9" s="457"/>
      <c r="BXU9" s="457"/>
      <c r="BXY9" s="457"/>
      <c r="BYC9" s="457"/>
      <c r="BYG9" s="457"/>
      <c r="BYK9" s="457"/>
      <c r="BYO9" s="457"/>
      <c r="BYS9" s="457"/>
      <c r="BYW9" s="457"/>
      <c r="BZA9" s="457"/>
      <c r="BZE9" s="457"/>
      <c r="BZI9" s="457"/>
      <c r="BZM9" s="457"/>
      <c r="BZQ9" s="457"/>
      <c r="BZU9" s="457"/>
      <c r="BZY9" s="457"/>
      <c r="CAC9" s="457"/>
      <c r="CAG9" s="457"/>
      <c r="CAK9" s="457"/>
      <c r="CAO9" s="457"/>
      <c r="CAS9" s="457"/>
      <c r="CAW9" s="457"/>
      <c r="CBA9" s="457"/>
      <c r="CBE9" s="457"/>
      <c r="CBI9" s="457"/>
      <c r="CBM9" s="457"/>
      <c r="CBQ9" s="457"/>
      <c r="CBU9" s="457"/>
      <c r="CBY9" s="457"/>
      <c r="CCC9" s="457"/>
      <c r="CCG9" s="457"/>
      <c r="CCK9" s="457"/>
      <c r="CCO9" s="457"/>
      <c r="CCS9" s="457"/>
      <c r="CCW9" s="457"/>
      <c r="CDA9" s="457"/>
      <c r="CDE9" s="457"/>
      <c r="CDI9" s="457"/>
      <c r="CDM9" s="457"/>
      <c r="CDQ9" s="457"/>
      <c r="CDU9" s="457"/>
      <c r="CDY9" s="457"/>
      <c r="CEC9" s="457"/>
      <c r="CEG9" s="457"/>
      <c r="CEK9" s="457"/>
      <c r="CEO9" s="457"/>
      <c r="CES9" s="457"/>
      <c r="CEW9" s="457"/>
      <c r="CFA9" s="457"/>
      <c r="CFE9" s="457"/>
      <c r="CFI9" s="457"/>
      <c r="CFM9" s="457"/>
      <c r="CFQ9" s="457"/>
      <c r="CFU9" s="457"/>
      <c r="CFY9" s="457"/>
      <c r="CGC9" s="457"/>
      <c r="CGG9" s="457"/>
      <c r="CGK9" s="457"/>
      <c r="CGO9" s="457"/>
      <c r="CGS9" s="457"/>
      <c r="CGW9" s="457"/>
      <c r="CHA9" s="457"/>
      <c r="CHE9" s="457"/>
      <c r="CHI9" s="457"/>
      <c r="CHM9" s="457"/>
      <c r="CHQ9" s="457"/>
      <c r="CHU9" s="457"/>
      <c r="CHY9" s="457"/>
      <c r="CIC9" s="457"/>
      <c r="CIG9" s="457"/>
      <c r="CIK9" s="457"/>
      <c r="CIO9" s="457"/>
      <c r="CIS9" s="457"/>
      <c r="CIW9" s="457"/>
      <c r="CJA9" s="457"/>
      <c r="CJE9" s="457"/>
      <c r="CJI9" s="457"/>
      <c r="CJM9" s="457"/>
      <c r="CJQ9" s="457"/>
      <c r="CJU9" s="457"/>
      <c r="CJY9" s="457"/>
      <c r="CKC9" s="457"/>
      <c r="CKG9" s="457"/>
      <c r="CKK9" s="457"/>
      <c r="CKO9" s="457"/>
      <c r="CKS9" s="457"/>
      <c r="CKW9" s="457"/>
      <c r="CLA9" s="457"/>
      <c r="CLE9" s="457"/>
      <c r="CLI9" s="457"/>
      <c r="CLM9" s="457"/>
      <c r="CLQ9" s="457"/>
      <c r="CLU9" s="457"/>
      <c r="CLY9" s="457"/>
      <c r="CMC9" s="457"/>
      <c r="CMG9" s="457"/>
      <c r="CMK9" s="457"/>
      <c r="CMO9" s="457"/>
      <c r="CMS9" s="457"/>
      <c r="CMW9" s="457"/>
      <c r="CNA9" s="457"/>
      <c r="CNE9" s="457"/>
      <c r="CNI9" s="457"/>
      <c r="CNM9" s="457"/>
      <c r="CNQ9" s="457"/>
      <c r="CNU9" s="457"/>
      <c r="CNY9" s="457"/>
      <c r="COC9" s="457"/>
      <c r="COG9" s="457"/>
      <c r="COK9" s="457"/>
      <c r="COO9" s="457"/>
      <c r="COS9" s="457"/>
      <c r="COW9" s="457"/>
      <c r="CPA9" s="457"/>
      <c r="CPE9" s="457"/>
      <c r="CPI9" s="457"/>
      <c r="CPM9" s="457"/>
      <c r="CPQ9" s="457"/>
      <c r="CPU9" s="457"/>
      <c r="CPY9" s="457"/>
      <c r="CQC9" s="457"/>
      <c r="CQG9" s="457"/>
      <c r="CQK9" s="457"/>
      <c r="CQO9" s="457"/>
      <c r="CQS9" s="457"/>
      <c r="CQW9" s="457"/>
      <c r="CRA9" s="457"/>
      <c r="CRE9" s="457"/>
      <c r="CRI9" s="457"/>
      <c r="CRM9" s="457"/>
      <c r="CRQ9" s="457"/>
      <c r="CRU9" s="457"/>
      <c r="CRY9" s="457"/>
      <c r="CSC9" s="457"/>
      <c r="CSG9" s="457"/>
      <c r="CSK9" s="457"/>
      <c r="CSO9" s="457"/>
      <c r="CSS9" s="457"/>
      <c r="CSW9" s="457"/>
      <c r="CTA9" s="457"/>
      <c r="CTE9" s="457"/>
      <c r="CTI9" s="457"/>
      <c r="CTM9" s="457"/>
      <c r="CTQ9" s="457"/>
      <c r="CTU9" s="457"/>
      <c r="CTY9" s="457"/>
      <c r="CUC9" s="457"/>
      <c r="CUG9" s="457"/>
      <c r="CUK9" s="457"/>
      <c r="CUO9" s="457"/>
      <c r="CUS9" s="457"/>
      <c r="CUW9" s="457"/>
      <c r="CVA9" s="457"/>
      <c r="CVE9" s="457"/>
      <c r="CVI9" s="457"/>
      <c r="CVM9" s="457"/>
      <c r="CVQ9" s="457"/>
      <c r="CVU9" s="457"/>
      <c r="CVY9" s="457"/>
      <c r="CWC9" s="457"/>
      <c r="CWG9" s="457"/>
      <c r="CWK9" s="457"/>
      <c r="CWO9" s="457"/>
      <c r="CWS9" s="457"/>
      <c r="CWW9" s="457"/>
      <c r="CXA9" s="457"/>
      <c r="CXE9" s="457"/>
      <c r="CXI9" s="457"/>
      <c r="CXM9" s="457"/>
      <c r="CXQ9" s="457"/>
      <c r="CXU9" s="457"/>
      <c r="CXY9" s="457"/>
      <c r="CYC9" s="457"/>
      <c r="CYG9" s="457"/>
      <c r="CYK9" s="457"/>
      <c r="CYO9" s="457"/>
      <c r="CYS9" s="457"/>
      <c r="CYW9" s="457"/>
      <c r="CZA9" s="457"/>
      <c r="CZE9" s="457"/>
      <c r="CZI9" s="457"/>
      <c r="CZM9" s="457"/>
      <c r="CZQ9" s="457"/>
      <c r="CZU9" s="457"/>
      <c r="CZY9" s="457"/>
      <c r="DAC9" s="457"/>
      <c r="DAG9" s="457"/>
      <c r="DAK9" s="457"/>
      <c r="DAO9" s="457"/>
      <c r="DAS9" s="457"/>
      <c r="DAW9" s="457"/>
      <c r="DBA9" s="457"/>
      <c r="DBE9" s="457"/>
      <c r="DBI9" s="457"/>
      <c r="DBM9" s="457"/>
      <c r="DBQ9" s="457"/>
      <c r="DBU9" s="457"/>
      <c r="DBY9" s="457"/>
      <c r="DCC9" s="457"/>
      <c r="DCG9" s="457"/>
      <c r="DCK9" s="457"/>
      <c r="DCO9" s="457"/>
      <c r="DCS9" s="457"/>
      <c r="DCW9" s="457"/>
      <c r="DDA9" s="457"/>
      <c r="DDE9" s="457"/>
      <c r="DDI9" s="457"/>
      <c r="DDM9" s="457"/>
      <c r="DDQ9" s="457"/>
      <c r="DDU9" s="457"/>
      <c r="DDY9" s="457"/>
      <c r="DEC9" s="457"/>
      <c r="DEG9" s="457"/>
      <c r="DEK9" s="457"/>
      <c r="DEO9" s="457"/>
      <c r="DES9" s="457"/>
      <c r="DEW9" s="457"/>
      <c r="DFA9" s="457"/>
      <c r="DFE9" s="457"/>
      <c r="DFI9" s="457"/>
      <c r="DFM9" s="457"/>
      <c r="DFQ9" s="457"/>
      <c r="DFU9" s="457"/>
      <c r="DFY9" s="457"/>
      <c r="DGC9" s="457"/>
      <c r="DGG9" s="457"/>
      <c r="DGK9" s="457"/>
      <c r="DGO9" s="457"/>
      <c r="DGS9" s="457"/>
      <c r="DGW9" s="457"/>
      <c r="DHA9" s="457"/>
      <c r="DHE9" s="457"/>
      <c r="DHI9" s="457"/>
      <c r="DHM9" s="457"/>
      <c r="DHQ9" s="457"/>
      <c r="DHU9" s="457"/>
      <c r="DHY9" s="457"/>
      <c r="DIC9" s="457"/>
      <c r="DIG9" s="457"/>
      <c r="DIK9" s="457"/>
      <c r="DIO9" s="457"/>
      <c r="DIS9" s="457"/>
      <c r="DIW9" s="457"/>
      <c r="DJA9" s="457"/>
      <c r="DJE9" s="457"/>
      <c r="DJI9" s="457"/>
      <c r="DJM9" s="457"/>
      <c r="DJQ9" s="457"/>
      <c r="DJU9" s="457"/>
      <c r="DJY9" s="457"/>
      <c r="DKC9" s="457"/>
      <c r="DKG9" s="457"/>
      <c r="DKK9" s="457"/>
      <c r="DKO9" s="457"/>
      <c r="DKS9" s="457"/>
      <c r="DKW9" s="457"/>
      <c r="DLA9" s="457"/>
      <c r="DLE9" s="457"/>
      <c r="DLI9" s="457"/>
      <c r="DLM9" s="457"/>
      <c r="DLQ9" s="457"/>
      <c r="DLU9" s="457"/>
      <c r="DLY9" s="457"/>
      <c r="DMC9" s="457"/>
      <c r="DMG9" s="457"/>
      <c r="DMK9" s="457"/>
      <c r="DMO9" s="457"/>
      <c r="DMS9" s="457"/>
      <c r="DMW9" s="457"/>
      <c r="DNA9" s="457"/>
      <c r="DNE9" s="457"/>
      <c r="DNI9" s="457"/>
      <c r="DNM9" s="457"/>
      <c r="DNQ9" s="457"/>
      <c r="DNU9" s="457"/>
      <c r="DNY9" s="457"/>
      <c r="DOC9" s="457"/>
      <c r="DOG9" s="457"/>
      <c r="DOK9" s="457"/>
      <c r="DOO9" s="457"/>
      <c r="DOS9" s="457"/>
      <c r="DOW9" s="457"/>
      <c r="DPA9" s="457"/>
      <c r="DPE9" s="457"/>
      <c r="DPI9" s="457"/>
      <c r="DPM9" s="457"/>
      <c r="DPQ9" s="457"/>
      <c r="DPU9" s="457"/>
      <c r="DPY9" s="457"/>
      <c r="DQC9" s="457"/>
      <c r="DQG9" s="457"/>
      <c r="DQK9" s="457"/>
      <c r="DQO9" s="457"/>
      <c r="DQS9" s="457"/>
      <c r="DQW9" s="457"/>
      <c r="DRA9" s="457"/>
      <c r="DRE9" s="457"/>
      <c r="DRI9" s="457"/>
      <c r="DRM9" s="457"/>
      <c r="DRQ9" s="457"/>
      <c r="DRU9" s="457"/>
      <c r="DRY9" s="457"/>
      <c r="DSC9" s="457"/>
      <c r="DSG9" s="457"/>
      <c r="DSK9" s="457"/>
      <c r="DSO9" s="457"/>
      <c r="DSS9" s="457"/>
      <c r="DSW9" s="457"/>
      <c r="DTA9" s="457"/>
      <c r="DTE9" s="457"/>
      <c r="DTI9" s="457"/>
      <c r="DTM9" s="457"/>
      <c r="DTQ9" s="457"/>
      <c r="DTU9" s="457"/>
      <c r="DTY9" s="457"/>
      <c r="DUC9" s="457"/>
      <c r="DUG9" s="457"/>
      <c r="DUK9" s="457"/>
      <c r="DUO9" s="457"/>
      <c r="DUS9" s="457"/>
      <c r="DUW9" s="457"/>
      <c r="DVA9" s="457"/>
      <c r="DVE9" s="457"/>
      <c r="DVI9" s="457"/>
      <c r="DVM9" s="457"/>
      <c r="DVQ9" s="457"/>
      <c r="DVU9" s="457"/>
      <c r="DVY9" s="457"/>
      <c r="DWC9" s="457"/>
      <c r="DWG9" s="457"/>
      <c r="DWK9" s="457"/>
      <c r="DWO9" s="457"/>
      <c r="DWS9" s="457"/>
      <c r="DWW9" s="457"/>
      <c r="DXA9" s="457"/>
      <c r="DXE9" s="457"/>
      <c r="DXI9" s="457"/>
      <c r="DXM9" s="457"/>
      <c r="DXQ9" s="457"/>
      <c r="DXU9" s="457"/>
      <c r="DXY9" s="457"/>
      <c r="DYC9" s="457"/>
      <c r="DYG9" s="457"/>
      <c r="DYK9" s="457"/>
      <c r="DYO9" s="457"/>
      <c r="DYS9" s="457"/>
      <c r="DYW9" s="457"/>
      <c r="DZA9" s="457"/>
      <c r="DZE9" s="457"/>
      <c r="DZI9" s="457"/>
      <c r="DZM9" s="457"/>
      <c r="DZQ9" s="457"/>
      <c r="DZU9" s="457"/>
      <c r="DZY9" s="457"/>
      <c r="EAC9" s="457"/>
      <c r="EAG9" s="457"/>
      <c r="EAK9" s="457"/>
      <c r="EAO9" s="457"/>
      <c r="EAS9" s="457"/>
      <c r="EAW9" s="457"/>
      <c r="EBA9" s="457"/>
      <c r="EBE9" s="457"/>
      <c r="EBI9" s="457"/>
      <c r="EBM9" s="457"/>
      <c r="EBQ9" s="457"/>
      <c r="EBU9" s="457"/>
      <c r="EBY9" s="457"/>
      <c r="ECC9" s="457"/>
      <c r="ECG9" s="457"/>
      <c r="ECK9" s="457"/>
      <c r="ECO9" s="457"/>
      <c r="ECS9" s="457"/>
      <c r="ECW9" s="457"/>
      <c r="EDA9" s="457"/>
      <c r="EDE9" s="457"/>
      <c r="EDI9" s="457"/>
      <c r="EDM9" s="457"/>
      <c r="EDQ9" s="457"/>
      <c r="EDU9" s="457"/>
      <c r="EDY9" s="457"/>
      <c r="EEC9" s="457"/>
      <c r="EEG9" s="457"/>
      <c r="EEK9" s="457"/>
      <c r="EEO9" s="457"/>
      <c r="EES9" s="457"/>
      <c r="EEW9" s="457"/>
      <c r="EFA9" s="457"/>
      <c r="EFE9" s="457"/>
      <c r="EFI9" s="457"/>
      <c r="EFM9" s="457"/>
      <c r="EFQ9" s="457"/>
      <c r="EFU9" s="457"/>
      <c r="EFY9" s="457"/>
      <c r="EGC9" s="457"/>
      <c r="EGG9" s="457"/>
      <c r="EGK9" s="457"/>
      <c r="EGO9" s="457"/>
      <c r="EGS9" s="457"/>
      <c r="EGW9" s="457"/>
      <c r="EHA9" s="457"/>
      <c r="EHE9" s="457"/>
      <c r="EHI9" s="457"/>
      <c r="EHM9" s="457"/>
      <c r="EHQ9" s="457"/>
      <c r="EHU9" s="457"/>
      <c r="EHY9" s="457"/>
      <c r="EIC9" s="457"/>
      <c r="EIG9" s="457"/>
      <c r="EIK9" s="457"/>
      <c r="EIO9" s="457"/>
      <c r="EIS9" s="457"/>
      <c r="EIW9" s="457"/>
      <c r="EJA9" s="457"/>
      <c r="EJE9" s="457"/>
      <c r="EJI9" s="457"/>
      <c r="EJM9" s="457"/>
      <c r="EJQ9" s="457"/>
      <c r="EJU9" s="457"/>
      <c r="EJY9" s="457"/>
      <c r="EKC9" s="457"/>
      <c r="EKG9" s="457"/>
      <c r="EKK9" s="457"/>
      <c r="EKO9" s="457"/>
      <c r="EKS9" s="457"/>
      <c r="EKW9" s="457"/>
      <c r="ELA9" s="457"/>
      <c r="ELE9" s="457"/>
      <c r="ELI9" s="457"/>
      <c r="ELM9" s="457"/>
      <c r="ELQ9" s="457"/>
      <c r="ELU9" s="457"/>
      <c r="ELY9" s="457"/>
      <c r="EMC9" s="457"/>
      <c r="EMG9" s="457"/>
      <c r="EMK9" s="457"/>
      <c r="EMO9" s="457"/>
      <c r="EMS9" s="457"/>
      <c r="EMW9" s="457"/>
      <c r="ENA9" s="457"/>
      <c r="ENE9" s="457"/>
      <c r="ENI9" s="457"/>
      <c r="ENM9" s="457"/>
      <c r="ENQ9" s="457"/>
      <c r="ENU9" s="457"/>
      <c r="ENY9" s="457"/>
      <c r="EOC9" s="457"/>
      <c r="EOG9" s="457"/>
      <c r="EOK9" s="457"/>
      <c r="EOO9" s="457"/>
      <c r="EOS9" s="457"/>
      <c r="EOW9" s="457"/>
      <c r="EPA9" s="457"/>
      <c r="EPE9" s="457"/>
      <c r="EPI9" s="457"/>
      <c r="EPM9" s="457"/>
      <c r="EPQ9" s="457"/>
      <c r="EPU9" s="457"/>
      <c r="EPY9" s="457"/>
      <c r="EQC9" s="457"/>
      <c r="EQG9" s="457"/>
      <c r="EQK9" s="457"/>
      <c r="EQO9" s="457"/>
      <c r="EQS9" s="457"/>
      <c r="EQW9" s="457"/>
      <c r="ERA9" s="457"/>
      <c r="ERE9" s="457"/>
      <c r="ERI9" s="457"/>
      <c r="ERM9" s="457"/>
      <c r="ERQ9" s="457"/>
      <c r="ERU9" s="457"/>
      <c r="ERY9" s="457"/>
      <c r="ESC9" s="457"/>
      <c r="ESG9" s="457"/>
      <c r="ESK9" s="457"/>
      <c r="ESO9" s="457"/>
      <c r="ESS9" s="457"/>
      <c r="ESW9" s="457"/>
      <c r="ETA9" s="457"/>
      <c r="ETE9" s="457"/>
      <c r="ETI9" s="457"/>
      <c r="ETM9" s="457"/>
      <c r="ETQ9" s="457"/>
      <c r="ETU9" s="457"/>
      <c r="ETY9" s="457"/>
      <c r="EUC9" s="457"/>
      <c r="EUG9" s="457"/>
      <c r="EUK9" s="457"/>
      <c r="EUO9" s="457"/>
      <c r="EUS9" s="457"/>
      <c r="EUW9" s="457"/>
      <c r="EVA9" s="457"/>
      <c r="EVE9" s="457"/>
      <c r="EVI9" s="457"/>
      <c r="EVM9" s="457"/>
      <c r="EVQ9" s="457"/>
      <c r="EVU9" s="457"/>
      <c r="EVY9" s="457"/>
      <c r="EWC9" s="457"/>
      <c r="EWG9" s="457"/>
      <c r="EWK9" s="457"/>
      <c r="EWO9" s="457"/>
      <c r="EWS9" s="457"/>
      <c r="EWW9" s="457"/>
      <c r="EXA9" s="457"/>
      <c r="EXE9" s="457"/>
      <c r="EXI9" s="457"/>
      <c r="EXM9" s="457"/>
      <c r="EXQ9" s="457"/>
      <c r="EXU9" s="457"/>
      <c r="EXY9" s="457"/>
      <c r="EYC9" s="457"/>
      <c r="EYG9" s="457"/>
      <c r="EYK9" s="457"/>
      <c r="EYO9" s="457"/>
      <c r="EYS9" s="457"/>
      <c r="EYW9" s="457"/>
      <c r="EZA9" s="457"/>
      <c r="EZE9" s="457"/>
      <c r="EZI9" s="457"/>
      <c r="EZM9" s="457"/>
      <c r="EZQ9" s="457"/>
      <c r="EZU9" s="457"/>
      <c r="EZY9" s="457"/>
      <c r="FAC9" s="457"/>
      <c r="FAG9" s="457"/>
      <c r="FAK9" s="457"/>
      <c r="FAO9" s="457"/>
      <c r="FAS9" s="457"/>
      <c r="FAW9" s="457"/>
      <c r="FBA9" s="457"/>
      <c r="FBE9" s="457"/>
      <c r="FBI9" s="457"/>
      <c r="FBM9" s="457"/>
      <c r="FBQ9" s="457"/>
      <c r="FBU9" s="457"/>
      <c r="FBY9" s="457"/>
      <c r="FCC9" s="457"/>
      <c r="FCG9" s="457"/>
      <c r="FCK9" s="457"/>
      <c r="FCO9" s="457"/>
      <c r="FCS9" s="457"/>
      <c r="FCW9" s="457"/>
      <c r="FDA9" s="457"/>
      <c r="FDE9" s="457"/>
      <c r="FDI9" s="457"/>
      <c r="FDM9" s="457"/>
      <c r="FDQ9" s="457"/>
      <c r="FDU9" s="457"/>
      <c r="FDY9" s="457"/>
      <c r="FEC9" s="457"/>
      <c r="FEG9" s="457"/>
      <c r="FEK9" s="457"/>
      <c r="FEO9" s="457"/>
      <c r="FES9" s="457"/>
      <c r="FEW9" s="457"/>
      <c r="FFA9" s="457"/>
      <c r="FFE9" s="457"/>
      <c r="FFI9" s="457"/>
      <c r="FFM9" s="457"/>
      <c r="FFQ9" s="457"/>
      <c r="FFU9" s="457"/>
      <c r="FFY9" s="457"/>
      <c r="FGC9" s="457"/>
      <c r="FGG9" s="457"/>
      <c r="FGK9" s="457"/>
      <c r="FGO9" s="457"/>
      <c r="FGS9" s="457"/>
      <c r="FGW9" s="457"/>
      <c r="FHA9" s="457"/>
      <c r="FHE9" s="457"/>
      <c r="FHI9" s="457"/>
      <c r="FHM9" s="457"/>
      <c r="FHQ9" s="457"/>
      <c r="FHU9" s="457"/>
      <c r="FHY9" s="457"/>
      <c r="FIC9" s="457"/>
      <c r="FIG9" s="457"/>
      <c r="FIK9" s="457"/>
      <c r="FIO9" s="457"/>
      <c r="FIS9" s="457"/>
      <c r="FIW9" s="457"/>
      <c r="FJA9" s="457"/>
      <c r="FJE9" s="457"/>
      <c r="FJI9" s="457"/>
      <c r="FJM9" s="457"/>
      <c r="FJQ9" s="457"/>
      <c r="FJU9" s="457"/>
      <c r="FJY9" s="457"/>
      <c r="FKC9" s="457"/>
      <c r="FKG9" s="457"/>
      <c r="FKK9" s="457"/>
      <c r="FKO9" s="457"/>
      <c r="FKS9" s="457"/>
      <c r="FKW9" s="457"/>
      <c r="FLA9" s="457"/>
      <c r="FLE9" s="457"/>
      <c r="FLI9" s="457"/>
      <c r="FLM9" s="457"/>
      <c r="FLQ9" s="457"/>
      <c r="FLU9" s="457"/>
      <c r="FLY9" s="457"/>
      <c r="FMC9" s="457"/>
      <c r="FMG9" s="457"/>
      <c r="FMK9" s="457"/>
      <c r="FMO9" s="457"/>
      <c r="FMS9" s="457"/>
      <c r="FMW9" s="457"/>
      <c r="FNA9" s="457"/>
      <c r="FNE9" s="457"/>
      <c r="FNI9" s="457"/>
      <c r="FNM9" s="457"/>
      <c r="FNQ9" s="457"/>
      <c r="FNU9" s="457"/>
      <c r="FNY9" s="457"/>
      <c r="FOC9" s="457"/>
      <c r="FOG9" s="457"/>
      <c r="FOK9" s="457"/>
      <c r="FOO9" s="457"/>
      <c r="FOS9" s="457"/>
      <c r="FOW9" s="457"/>
      <c r="FPA9" s="457"/>
      <c r="FPE9" s="457"/>
      <c r="FPI9" s="457"/>
      <c r="FPM9" s="457"/>
      <c r="FPQ9" s="457"/>
      <c r="FPU9" s="457"/>
      <c r="FPY9" s="457"/>
      <c r="FQC9" s="457"/>
      <c r="FQG9" s="457"/>
      <c r="FQK9" s="457"/>
      <c r="FQO9" s="457"/>
      <c r="FQS9" s="457"/>
      <c r="FQW9" s="457"/>
      <c r="FRA9" s="457"/>
      <c r="FRE9" s="457"/>
      <c r="FRI9" s="457"/>
      <c r="FRM9" s="457"/>
      <c r="FRQ9" s="457"/>
      <c r="FRU9" s="457"/>
      <c r="FRY9" s="457"/>
      <c r="FSC9" s="457"/>
      <c r="FSG9" s="457"/>
      <c r="FSK9" s="457"/>
      <c r="FSO9" s="457"/>
      <c r="FSS9" s="457"/>
      <c r="FSW9" s="457"/>
      <c r="FTA9" s="457"/>
      <c r="FTE9" s="457"/>
      <c r="FTI9" s="457"/>
      <c r="FTM9" s="457"/>
      <c r="FTQ9" s="457"/>
      <c r="FTU9" s="457"/>
      <c r="FTY9" s="457"/>
      <c r="FUC9" s="457"/>
      <c r="FUG9" s="457"/>
      <c r="FUK9" s="457"/>
      <c r="FUO9" s="457"/>
      <c r="FUS9" s="457"/>
      <c r="FUW9" s="457"/>
      <c r="FVA9" s="457"/>
      <c r="FVE9" s="457"/>
      <c r="FVI9" s="457"/>
      <c r="FVM9" s="457"/>
      <c r="FVQ9" s="457"/>
      <c r="FVU9" s="457"/>
      <c r="FVY9" s="457"/>
      <c r="FWC9" s="457"/>
      <c r="FWG9" s="457"/>
      <c r="FWK9" s="457"/>
      <c r="FWO9" s="457"/>
      <c r="FWS9" s="457"/>
      <c r="FWW9" s="457"/>
      <c r="FXA9" s="457"/>
      <c r="FXE9" s="457"/>
      <c r="FXI9" s="457"/>
      <c r="FXM9" s="457"/>
      <c r="FXQ9" s="457"/>
      <c r="FXU9" s="457"/>
      <c r="FXY9" s="457"/>
      <c r="FYC9" s="457"/>
      <c r="FYG9" s="457"/>
      <c r="FYK9" s="457"/>
      <c r="FYO9" s="457"/>
      <c r="FYS9" s="457"/>
      <c r="FYW9" s="457"/>
      <c r="FZA9" s="457"/>
      <c r="FZE9" s="457"/>
      <c r="FZI9" s="457"/>
      <c r="FZM9" s="457"/>
      <c r="FZQ9" s="457"/>
      <c r="FZU9" s="457"/>
      <c r="FZY9" s="457"/>
      <c r="GAC9" s="457"/>
      <c r="GAG9" s="457"/>
      <c r="GAK9" s="457"/>
      <c r="GAO9" s="457"/>
      <c r="GAS9" s="457"/>
      <c r="GAW9" s="457"/>
      <c r="GBA9" s="457"/>
      <c r="GBE9" s="457"/>
      <c r="GBI9" s="457"/>
      <c r="GBM9" s="457"/>
      <c r="GBQ9" s="457"/>
      <c r="GBU9" s="457"/>
      <c r="GBY9" s="457"/>
      <c r="GCC9" s="457"/>
      <c r="GCG9" s="457"/>
      <c r="GCK9" s="457"/>
      <c r="GCO9" s="457"/>
      <c r="GCS9" s="457"/>
      <c r="GCW9" s="457"/>
      <c r="GDA9" s="457"/>
      <c r="GDE9" s="457"/>
      <c r="GDI9" s="457"/>
      <c r="GDM9" s="457"/>
      <c r="GDQ9" s="457"/>
      <c r="GDU9" s="457"/>
      <c r="GDY9" s="457"/>
      <c r="GEC9" s="457"/>
      <c r="GEG9" s="457"/>
      <c r="GEK9" s="457"/>
      <c r="GEO9" s="457"/>
      <c r="GES9" s="457"/>
      <c r="GEW9" s="457"/>
      <c r="GFA9" s="457"/>
      <c r="GFE9" s="457"/>
      <c r="GFI9" s="457"/>
      <c r="GFM9" s="457"/>
      <c r="GFQ9" s="457"/>
      <c r="GFU9" s="457"/>
      <c r="GFY9" s="457"/>
      <c r="GGC9" s="457"/>
      <c r="GGG9" s="457"/>
      <c r="GGK9" s="457"/>
      <c r="GGO9" s="457"/>
      <c r="GGS9" s="457"/>
      <c r="GGW9" s="457"/>
      <c r="GHA9" s="457"/>
      <c r="GHE9" s="457"/>
      <c r="GHI9" s="457"/>
      <c r="GHM9" s="457"/>
      <c r="GHQ9" s="457"/>
      <c r="GHU9" s="457"/>
      <c r="GHY9" s="457"/>
      <c r="GIC9" s="457"/>
      <c r="GIG9" s="457"/>
      <c r="GIK9" s="457"/>
      <c r="GIO9" s="457"/>
      <c r="GIS9" s="457"/>
      <c r="GIW9" s="457"/>
      <c r="GJA9" s="457"/>
      <c r="GJE9" s="457"/>
      <c r="GJI9" s="457"/>
      <c r="GJM9" s="457"/>
      <c r="GJQ9" s="457"/>
      <c r="GJU9" s="457"/>
      <c r="GJY9" s="457"/>
      <c r="GKC9" s="457"/>
      <c r="GKG9" s="457"/>
      <c r="GKK9" s="457"/>
      <c r="GKO9" s="457"/>
      <c r="GKS9" s="457"/>
      <c r="GKW9" s="457"/>
      <c r="GLA9" s="457"/>
      <c r="GLE9" s="457"/>
      <c r="GLI9" s="457"/>
      <c r="GLM9" s="457"/>
      <c r="GLQ9" s="457"/>
      <c r="GLU9" s="457"/>
      <c r="GLY9" s="457"/>
      <c r="GMC9" s="457"/>
      <c r="GMG9" s="457"/>
      <c r="GMK9" s="457"/>
      <c r="GMO9" s="457"/>
      <c r="GMS9" s="457"/>
      <c r="GMW9" s="457"/>
      <c r="GNA9" s="457"/>
      <c r="GNE9" s="457"/>
      <c r="GNI9" s="457"/>
      <c r="GNM9" s="457"/>
      <c r="GNQ9" s="457"/>
      <c r="GNU9" s="457"/>
      <c r="GNY9" s="457"/>
      <c r="GOC9" s="457"/>
      <c r="GOG9" s="457"/>
      <c r="GOK9" s="457"/>
      <c r="GOO9" s="457"/>
      <c r="GOS9" s="457"/>
      <c r="GOW9" s="457"/>
      <c r="GPA9" s="457"/>
      <c r="GPE9" s="457"/>
      <c r="GPI9" s="457"/>
      <c r="GPM9" s="457"/>
      <c r="GPQ9" s="457"/>
      <c r="GPU9" s="457"/>
      <c r="GPY9" s="457"/>
      <c r="GQC9" s="457"/>
      <c r="GQG9" s="457"/>
      <c r="GQK9" s="457"/>
      <c r="GQO9" s="457"/>
      <c r="GQS9" s="457"/>
      <c r="GQW9" s="457"/>
      <c r="GRA9" s="457"/>
      <c r="GRE9" s="457"/>
      <c r="GRI9" s="457"/>
      <c r="GRM9" s="457"/>
      <c r="GRQ9" s="457"/>
      <c r="GRU9" s="457"/>
      <c r="GRY9" s="457"/>
      <c r="GSC9" s="457"/>
      <c r="GSG9" s="457"/>
      <c r="GSK9" s="457"/>
      <c r="GSO9" s="457"/>
      <c r="GSS9" s="457"/>
      <c r="GSW9" s="457"/>
      <c r="GTA9" s="457"/>
      <c r="GTE9" s="457"/>
      <c r="GTI9" s="457"/>
      <c r="GTM9" s="457"/>
      <c r="GTQ9" s="457"/>
      <c r="GTU9" s="457"/>
      <c r="GTY9" s="457"/>
      <c r="GUC9" s="457"/>
      <c r="GUG9" s="457"/>
      <c r="GUK9" s="457"/>
      <c r="GUO9" s="457"/>
      <c r="GUS9" s="457"/>
      <c r="GUW9" s="457"/>
      <c r="GVA9" s="457"/>
      <c r="GVE9" s="457"/>
      <c r="GVI9" s="457"/>
      <c r="GVM9" s="457"/>
      <c r="GVQ9" s="457"/>
      <c r="GVU9" s="457"/>
      <c r="GVY9" s="457"/>
      <c r="GWC9" s="457"/>
      <c r="GWG9" s="457"/>
      <c r="GWK9" s="457"/>
      <c r="GWO9" s="457"/>
      <c r="GWS9" s="457"/>
      <c r="GWW9" s="457"/>
      <c r="GXA9" s="457"/>
      <c r="GXE9" s="457"/>
      <c r="GXI9" s="457"/>
      <c r="GXM9" s="457"/>
      <c r="GXQ9" s="457"/>
      <c r="GXU9" s="457"/>
      <c r="GXY9" s="457"/>
      <c r="GYC9" s="457"/>
      <c r="GYG9" s="457"/>
      <c r="GYK9" s="457"/>
      <c r="GYO9" s="457"/>
      <c r="GYS9" s="457"/>
      <c r="GYW9" s="457"/>
      <c r="GZA9" s="457"/>
      <c r="GZE9" s="457"/>
      <c r="GZI9" s="457"/>
      <c r="GZM9" s="457"/>
      <c r="GZQ9" s="457"/>
      <c r="GZU9" s="457"/>
      <c r="GZY9" s="457"/>
      <c r="HAC9" s="457"/>
      <c r="HAG9" s="457"/>
      <c r="HAK9" s="457"/>
      <c r="HAO9" s="457"/>
      <c r="HAS9" s="457"/>
      <c r="HAW9" s="457"/>
      <c r="HBA9" s="457"/>
      <c r="HBE9" s="457"/>
      <c r="HBI9" s="457"/>
      <c r="HBM9" s="457"/>
      <c r="HBQ9" s="457"/>
      <c r="HBU9" s="457"/>
      <c r="HBY9" s="457"/>
      <c r="HCC9" s="457"/>
      <c r="HCG9" s="457"/>
      <c r="HCK9" s="457"/>
      <c r="HCO9" s="457"/>
      <c r="HCS9" s="457"/>
      <c r="HCW9" s="457"/>
      <c r="HDA9" s="457"/>
      <c r="HDE9" s="457"/>
      <c r="HDI9" s="457"/>
      <c r="HDM9" s="457"/>
      <c r="HDQ9" s="457"/>
      <c r="HDU9" s="457"/>
      <c r="HDY9" s="457"/>
      <c r="HEC9" s="457"/>
      <c r="HEG9" s="457"/>
      <c r="HEK9" s="457"/>
      <c r="HEO9" s="457"/>
      <c r="HES9" s="457"/>
      <c r="HEW9" s="457"/>
      <c r="HFA9" s="457"/>
      <c r="HFE9" s="457"/>
      <c r="HFI9" s="457"/>
      <c r="HFM9" s="457"/>
      <c r="HFQ9" s="457"/>
      <c r="HFU9" s="457"/>
      <c r="HFY9" s="457"/>
      <c r="HGC9" s="457"/>
      <c r="HGG9" s="457"/>
      <c r="HGK9" s="457"/>
      <c r="HGO9" s="457"/>
      <c r="HGS9" s="457"/>
      <c r="HGW9" s="457"/>
      <c r="HHA9" s="457"/>
      <c r="HHE9" s="457"/>
      <c r="HHI9" s="457"/>
      <c r="HHM9" s="457"/>
      <c r="HHQ9" s="457"/>
      <c r="HHU9" s="457"/>
      <c r="HHY9" s="457"/>
      <c r="HIC9" s="457"/>
      <c r="HIG9" s="457"/>
      <c r="HIK9" s="457"/>
      <c r="HIO9" s="457"/>
      <c r="HIS9" s="457"/>
      <c r="HIW9" s="457"/>
      <c r="HJA9" s="457"/>
      <c r="HJE9" s="457"/>
      <c r="HJI9" s="457"/>
      <c r="HJM9" s="457"/>
      <c r="HJQ9" s="457"/>
      <c r="HJU9" s="457"/>
      <c r="HJY9" s="457"/>
      <c r="HKC9" s="457"/>
      <c r="HKG9" s="457"/>
      <c r="HKK9" s="457"/>
      <c r="HKO9" s="457"/>
      <c r="HKS9" s="457"/>
      <c r="HKW9" s="457"/>
      <c r="HLA9" s="457"/>
      <c r="HLE9" s="457"/>
      <c r="HLI9" s="457"/>
      <c r="HLM9" s="457"/>
      <c r="HLQ9" s="457"/>
      <c r="HLU9" s="457"/>
      <c r="HLY9" s="457"/>
      <c r="HMC9" s="457"/>
      <c r="HMG9" s="457"/>
      <c r="HMK9" s="457"/>
      <c r="HMO9" s="457"/>
      <c r="HMS9" s="457"/>
      <c r="HMW9" s="457"/>
      <c r="HNA9" s="457"/>
      <c r="HNE9" s="457"/>
      <c r="HNI9" s="457"/>
      <c r="HNM9" s="457"/>
      <c r="HNQ9" s="457"/>
      <c r="HNU9" s="457"/>
      <c r="HNY9" s="457"/>
      <c r="HOC9" s="457"/>
      <c r="HOG9" s="457"/>
      <c r="HOK9" s="457"/>
      <c r="HOO9" s="457"/>
      <c r="HOS9" s="457"/>
      <c r="HOW9" s="457"/>
      <c r="HPA9" s="457"/>
      <c r="HPE9" s="457"/>
      <c r="HPI9" s="457"/>
      <c r="HPM9" s="457"/>
      <c r="HPQ9" s="457"/>
      <c r="HPU9" s="457"/>
      <c r="HPY9" s="457"/>
      <c r="HQC9" s="457"/>
      <c r="HQG9" s="457"/>
      <c r="HQK9" s="457"/>
      <c r="HQO9" s="457"/>
      <c r="HQS9" s="457"/>
      <c r="HQW9" s="457"/>
      <c r="HRA9" s="457"/>
      <c r="HRE9" s="457"/>
      <c r="HRI9" s="457"/>
      <c r="HRM9" s="457"/>
      <c r="HRQ9" s="457"/>
      <c r="HRU9" s="457"/>
      <c r="HRY9" s="457"/>
      <c r="HSC9" s="457"/>
      <c r="HSG9" s="457"/>
      <c r="HSK9" s="457"/>
      <c r="HSO9" s="457"/>
      <c r="HSS9" s="457"/>
      <c r="HSW9" s="457"/>
      <c r="HTA9" s="457"/>
      <c r="HTE9" s="457"/>
      <c r="HTI9" s="457"/>
      <c r="HTM9" s="457"/>
      <c r="HTQ9" s="457"/>
      <c r="HTU9" s="457"/>
      <c r="HTY9" s="457"/>
      <c r="HUC9" s="457"/>
      <c r="HUG9" s="457"/>
      <c r="HUK9" s="457"/>
      <c r="HUO9" s="457"/>
      <c r="HUS9" s="457"/>
      <c r="HUW9" s="457"/>
      <c r="HVA9" s="457"/>
      <c r="HVE9" s="457"/>
      <c r="HVI9" s="457"/>
      <c r="HVM9" s="457"/>
      <c r="HVQ9" s="457"/>
      <c r="HVU9" s="457"/>
      <c r="HVY9" s="457"/>
      <c r="HWC9" s="457"/>
      <c r="HWG9" s="457"/>
      <c r="HWK9" s="457"/>
      <c r="HWO9" s="457"/>
      <c r="HWS9" s="457"/>
      <c r="HWW9" s="457"/>
      <c r="HXA9" s="457"/>
      <c r="HXE9" s="457"/>
      <c r="HXI9" s="457"/>
      <c r="HXM9" s="457"/>
      <c r="HXQ9" s="457"/>
      <c r="HXU9" s="457"/>
      <c r="HXY9" s="457"/>
      <c r="HYC9" s="457"/>
      <c r="HYG9" s="457"/>
      <c r="HYK9" s="457"/>
      <c r="HYO9" s="457"/>
      <c r="HYS9" s="457"/>
      <c r="HYW9" s="457"/>
      <c r="HZA9" s="457"/>
      <c r="HZE9" s="457"/>
      <c r="HZI9" s="457"/>
      <c r="HZM9" s="457"/>
      <c r="HZQ9" s="457"/>
      <c r="HZU9" s="457"/>
      <c r="HZY9" s="457"/>
      <c r="IAC9" s="457"/>
      <c r="IAG9" s="457"/>
      <c r="IAK9" s="457"/>
      <c r="IAO9" s="457"/>
      <c r="IAS9" s="457"/>
      <c r="IAW9" s="457"/>
      <c r="IBA9" s="457"/>
      <c r="IBE9" s="457"/>
      <c r="IBI9" s="457"/>
      <c r="IBM9" s="457"/>
      <c r="IBQ9" s="457"/>
      <c r="IBU9" s="457"/>
      <c r="IBY9" s="457"/>
      <c r="ICC9" s="457"/>
      <c r="ICG9" s="457"/>
      <c r="ICK9" s="457"/>
      <c r="ICO9" s="457"/>
      <c r="ICS9" s="457"/>
      <c r="ICW9" s="457"/>
      <c r="IDA9" s="457"/>
      <c r="IDE9" s="457"/>
      <c r="IDI9" s="457"/>
      <c r="IDM9" s="457"/>
      <c r="IDQ9" s="457"/>
      <c r="IDU9" s="457"/>
      <c r="IDY9" s="457"/>
      <c r="IEC9" s="457"/>
      <c r="IEG9" s="457"/>
      <c r="IEK9" s="457"/>
      <c r="IEO9" s="457"/>
      <c r="IES9" s="457"/>
      <c r="IEW9" s="457"/>
      <c r="IFA9" s="457"/>
      <c r="IFE9" s="457"/>
      <c r="IFI9" s="457"/>
      <c r="IFM9" s="457"/>
      <c r="IFQ9" s="457"/>
      <c r="IFU9" s="457"/>
      <c r="IFY9" s="457"/>
      <c r="IGC9" s="457"/>
      <c r="IGG9" s="457"/>
      <c r="IGK9" s="457"/>
      <c r="IGO9" s="457"/>
      <c r="IGS9" s="457"/>
      <c r="IGW9" s="457"/>
      <c r="IHA9" s="457"/>
      <c r="IHE9" s="457"/>
      <c r="IHI9" s="457"/>
      <c r="IHM9" s="457"/>
      <c r="IHQ9" s="457"/>
      <c r="IHU9" s="457"/>
      <c r="IHY9" s="457"/>
      <c r="IIC9" s="457"/>
      <c r="IIG9" s="457"/>
      <c r="IIK9" s="457"/>
      <c r="IIO9" s="457"/>
      <c r="IIS9" s="457"/>
      <c r="IIW9" s="457"/>
      <c r="IJA9" s="457"/>
      <c r="IJE9" s="457"/>
      <c r="IJI9" s="457"/>
      <c r="IJM9" s="457"/>
      <c r="IJQ9" s="457"/>
      <c r="IJU9" s="457"/>
      <c r="IJY9" s="457"/>
      <c r="IKC9" s="457"/>
      <c r="IKG9" s="457"/>
      <c r="IKK9" s="457"/>
      <c r="IKO9" s="457"/>
      <c r="IKS9" s="457"/>
      <c r="IKW9" s="457"/>
      <c r="ILA9" s="457"/>
      <c r="ILE9" s="457"/>
      <c r="ILI9" s="457"/>
      <c r="ILM9" s="457"/>
      <c r="ILQ9" s="457"/>
      <c r="ILU9" s="457"/>
      <c r="ILY9" s="457"/>
      <c r="IMC9" s="457"/>
      <c r="IMG9" s="457"/>
      <c r="IMK9" s="457"/>
      <c r="IMO9" s="457"/>
      <c r="IMS9" s="457"/>
      <c r="IMW9" s="457"/>
      <c r="INA9" s="457"/>
      <c r="INE9" s="457"/>
      <c r="INI9" s="457"/>
      <c r="INM9" s="457"/>
      <c r="INQ9" s="457"/>
      <c r="INU9" s="457"/>
      <c r="INY9" s="457"/>
      <c r="IOC9" s="457"/>
      <c r="IOG9" s="457"/>
      <c r="IOK9" s="457"/>
      <c r="IOO9" s="457"/>
      <c r="IOS9" s="457"/>
      <c r="IOW9" s="457"/>
      <c r="IPA9" s="457"/>
      <c r="IPE9" s="457"/>
      <c r="IPI9" s="457"/>
      <c r="IPM9" s="457"/>
      <c r="IPQ9" s="457"/>
      <c r="IPU9" s="457"/>
      <c r="IPY9" s="457"/>
      <c r="IQC9" s="457"/>
      <c r="IQG9" s="457"/>
      <c r="IQK9" s="457"/>
      <c r="IQO9" s="457"/>
      <c r="IQS9" s="457"/>
      <c r="IQW9" s="457"/>
      <c r="IRA9" s="457"/>
      <c r="IRE9" s="457"/>
      <c r="IRI9" s="457"/>
      <c r="IRM9" s="457"/>
      <c r="IRQ9" s="457"/>
      <c r="IRU9" s="457"/>
      <c r="IRY9" s="457"/>
      <c r="ISC9" s="457"/>
      <c r="ISG9" s="457"/>
      <c r="ISK9" s="457"/>
      <c r="ISO9" s="457"/>
      <c r="ISS9" s="457"/>
      <c r="ISW9" s="457"/>
      <c r="ITA9" s="457"/>
      <c r="ITE9" s="457"/>
      <c r="ITI9" s="457"/>
      <c r="ITM9" s="457"/>
      <c r="ITQ9" s="457"/>
      <c r="ITU9" s="457"/>
      <c r="ITY9" s="457"/>
      <c r="IUC9" s="457"/>
      <c r="IUG9" s="457"/>
      <c r="IUK9" s="457"/>
      <c r="IUO9" s="457"/>
      <c r="IUS9" s="457"/>
      <c r="IUW9" s="457"/>
      <c r="IVA9" s="457"/>
      <c r="IVE9" s="457"/>
      <c r="IVI9" s="457"/>
      <c r="IVM9" s="457"/>
      <c r="IVQ9" s="457"/>
      <c r="IVU9" s="457"/>
      <c r="IVY9" s="457"/>
      <c r="IWC9" s="457"/>
      <c r="IWG9" s="457"/>
      <c r="IWK9" s="457"/>
      <c r="IWO9" s="457"/>
      <c r="IWS9" s="457"/>
      <c r="IWW9" s="457"/>
      <c r="IXA9" s="457"/>
      <c r="IXE9" s="457"/>
      <c r="IXI9" s="457"/>
      <c r="IXM9" s="457"/>
      <c r="IXQ9" s="457"/>
      <c r="IXU9" s="457"/>
      <c r="IXY9" s="457"/>
      <c r="IYC9" s="457"/>
      <c r="IYG9" s="457"/>
      <c r="IYK9" s="457"/>
      <c r="IYO9" s="457"/>
      <c r="IYS9" s="457"/>
      <c r="IYW9" s="457"/>
      <c r="IZA9" s="457"/>
      <c r="IZE9" s="457"/>
      <c r="IZI9" s="457"/>
      <c r="IZM9" s="457"/>
      <c r="IZQ9" s="457"/>
      <c r="IZU9" s="457"/>
      <c r="IZY9" s="457"/>
      <c r="JAC9" s="457"/>
      <c r="JAG9" s="457"/>
      <c r="JAK9" s="457"/>
      <c r="JAO9" s="457"/>
      <c r="JAS9" s="457"/>
      <c r="JAW9" s="457"/>
      <c r="JBA9" s="457"/>
      <c r="JBE9" s="457"/>
      <c r="JBI9" s="457"/>
      <c r="JBM9" s="457"/>
      <c r="JBQ9" s="457"/>
      <c r="JBU9" s="457"/>
      <c r="JBY9" s="457"/>
      <c r="JCC9" s="457"/>
      <c r="JCG9" s="457"/>
      <c r="JCK9" s="457"/>
      <c r="JCO9" s="457"/>
      <c r="JCS9" s="457"/>
      <c r="JCW9" s="457"/>
      <c r="JDA9" s="457"/>
      <c r="JDE9" s="457"/>
      <c r="JDI9" s="457"/>
      <c r="JDM9" s="457"/>
      <c r="JDQ9" s="457"/>
      <c r="JDU9" s="457"/>
      <c r="JDY9" s="457"/>
      <c r="JEC9" s="457"/>
      <c r="JEG9" s="457"/>
      <c r="JEK9" s="457"/>
      <c r="JEO9" s="457"/>
      <c r="JES9" s="457"/>
      <c r="JEW9" s="457"/>
      <c r="JFA9" s="457"/>
      <c r="JFE9" s="457"/>
      <c r="JFI9" s="457"/>
      <c r="JFM9" s="457"/>
      <c r="JFQ9" s="457"/>
      <c r="JFU9" s="457"/>
      <c r="JFY9" s="457"/>
      <c r="JGC9" s="457"/>
      <c r="JGG9" s="457"/>
      <c r="JGK9" s="457"/>
      <c r="JGO9" s="457"/>
      <c r="JGS9" s="457"/>
      <c r="JGW9" s="457"/>
      <c r="JHA9" s="457"/>
      <c r="JHE9" s="457"/>
      <c r="JHI9" s="457"/>
      <c r="JHM9" s="457"/>
      <c r="JHQ9" s="457"/>
      <c r="JHU9" s="457"/>
      <c r="JHY9" s="457"/>
      <c r="JIC9" s="457"/>
      <c r="JIG9" s="457"/>
      <c r="JIK9" s="457"/>
      <c r="JIO9" s="457"/>
      <c r="JIS9" s="457"/>
      <c r="JIW9" s="457"/>
      <c r="JJA9" s="457"/>
      <c r="JJE9" s="457"/>
      <c r="JJI9" s="457"/>
      <c r="JJM9" s="457"/>
      <c r="JJQ9" s="457"/>
      <c r="JJU9" s="457"/>
      <c r="JJY9" s="457"/>
      <c r="JKC9" s="457"/>
      <c r="JKG9" s="457"/>
      <c r="JKK9" s="457"/>
      <c r="JKO9" s="457"/>
      <c r="JKS9" s="457"/>
      <c r="JKW9" s="457"/>
      <c r="JLA9" s="457"/>
      <c r="JLE9" s="457"/>
      <c r="JLI9" s="457"/>
      <c r="JLM9" s="457"/>
      <c r="JLQ9" s="457"/>
      <c r="JLU9" s="457"/>
      <c r="JLY9" s="457"/>
      <c r="JMC9" s="457"/>
      <c r="JMG9" s="457"/>
      <c r="JMK9" s="457"/>
      <c r="JMO9" s="457"/>
      <c r="JMS9" s="457"/>
      <c r="JMW9" s="457"/>
      <c r="JNA9" s="457"/>
      <c r="JNE9" s="457"/>
      <c r="JNI9" s="457"/>
      <c r="JNM9" s="457"/>
      <c r="JNQ9" s="457"/>
      <c r="JNU9" s="457"/>
      <c r="JNY9" s="457"/>
      <c r="JOC9" s="457"/>
      <c r="JOG9" s="457"/>
      <c r="JOK9" s="457"/>
      <c r="JOO9" s="457"/>
      <c r="JOS9" s="457"/>
      <c r="JOW9" s="457"/>
      <c r="JPA9" s="457"/>
      <c r="JPE9" s="457"/>
      <c r="JPI9" s="457"/>
      <c r="JPM9" s="457"/>
      <c r="JPQ9" s="457"/>
      <c r="JPU9" s="457"/>
      <c r="JPY9" s="457"/>
      <c r="JQC9" s="457"/>
      <c r="JQG9" s="457"/>
      <c r="JQK9" s="457"/>
      <c r="JQO9" s="457"/>
      <c r="JQS9" s="457"/>
      <c r="JQW9" s="457"/>
      <c r="JRA9" s="457"/>
      <c r="JRE9" s="457"/>
      <c r="JRI9" s="457"/>
      <c r="JRM9" s="457"/>
      <c r="JRQ9" s="457"/>
      <c r="JRU9" s="457"/>
      <c r="JRY9" s="457"/>
      <c r="JSC9" s="457"/>
      <c r="JSG9" s="457"/>
      <c r="JSK9" s="457"/>
      <c r="JSO9" s="457"/>
      <c r="JSS9" s="457"/>
      <c r="JSW9" s="457"/>
      <c r="JTA9" s="457"/>
      <c r="JTE9" s="457"/>
      <c r="JTI9" s="457"/>
      <c r="JTM9" s="457"/>
      <c r="JTQ9" s="457"/>
      <c r="JTU9" s="457"/>
      <c r="JTY9" s="457"/>
      <c r="JUC9" s="457"/>
      <c r="JUG9" s="457"/>
      <c r="JUK9" s="457"/>
      <c r="JUO9" s="457"/>
      <c r="JUS9" s="457"/>
      <c r="JUW9" s="457"/>
      <c r="JVA9" s="457"/>
      <c r="JVE9" s="457"/>
      <c r="JVI9" s="457"/>
      <c r="JVM9" s="457"/>
      <c r="JVQ9" s="457"/>
      <c r="JVU9" s="457"/>
      <c r="JVY9" s="457"/>
      <c r="JWC9" s="457"/>
      <c r="JWG9" s="457"/>
      <c r="JWK9" s="457"/>
      <c r="JWO9" s="457"/>
      <c r="JWS9" s="457"/>
      <c r="JWW9" s="457"/>
      <c r="JXA9" s="457"/>
      <c r="JXE9" s="457"/>
      <c r="JXI9" s="457"/>
      <c r="JXM9" s="457"/>
      <c r="JXQ9" s="457"/>
      <c r="JXU9" s="457"/>
      <c r="JXY9" s="457"/>
      <c r="JYC9" s="457"/>
      <c r="JYG9" s="457"/>
      <c r="JYK9" s="457"/>
      <c r="JYO9" s="457"/>
      <c r="JYS9" s="457"/>
      <c r="JYW9" s="457"/>
      <c r="JZA9" s="457"/>
      <c r="JZE9" s="457"/>
      <c r="JZI9" s="457"/>
      <c r="JZM9" s="457"/>
      <c r="JZQ9" s="457"/>
      <c r="JZU9" s="457"/>
      <c r="JZY9" s="457"/>
      <c r="KAC9" s="457"/>
      <c r="KAG9" s="457"/>
      <c r="KAK9" s="457"/>
      <c r="KAO9" s="457"/>
      <c r="KAS9" s="457"/>
      <c r="KAW9" s="457"/>
      <c r="KBA9" s="457"/>
      <c r="KBE9" s="457"/>
      <c r="KBI9" s="457"/>
      <c r="KBM9" s="457"/>
      <c r="KBQ9" s="457"/>
      <c r="KBU9" s="457"/>
      <c r="KBY9" s="457"/>
      <c r="KCC9" s="457"/>
      <c r="KCG9" s="457"/>
      <c r="KCK9" s="457"/>
      <c r="KCO9" s="457"/>
      <c r="KCS9" s="457"/>
      <c r="KCW9" s="457"/>
      <c r="KDA9" s="457"/>
      <c r="KDE9" s="457"/>
      <c r="KDI9" s="457"/>
      <c r="KDM9" s="457"/>
      <c r="KDQ9" s="457"/>
      <c r="KDU9" s="457"/>
      <c r="KDY9" s="457"/>
      <c r="KEC9" s="457"/>
      <c r="KEG9" s="457"/>
      <c r="KEK9" s="457"/>
      <c r="KEO9" s="457"/>
      <c r="KES9" s="457"/>
      <c r="KEW9" s="457"/>
      <c r="KFA9" s="457"/>
      <c r="KFE9" s="457"/>
      <c r="KFI9" s="457"/>
      <c r="KFM9" s="457"/>
      <c r="KFQ9" s="457"/>
      <c r="KFU9" s="457"/>
      <c r="KFY9" s="457"/>
      <c r="KGC9" s="457"/>
      <c r="KGG9" s="457"/>
      <c r="KGK9" s="457"/>
      <c r="KGO9" s="457"/>
      <c r="KGS9" s="457"/>
      <c r="KGW9" s="457"/>
      <c r="KHA9" s="457"/>
      <c r="KHE9" s="457"/>
      <c r="KHI9" s="457"/>
      <c r="KHM9" s="457"/>
      <c r="KHQ9" s="457"/>
      <c r="KHU9" s="457"/>
      <c r="KHY9" s="457"/>
      <c r="KIC9" s="457"/>
      <c r="KIG9" s="457"/>
      <c r="KIK9" s="457"/>
      <c r="KIO9" s="457"/>
      <c r="KIS9" s="457"/>
      <c r="KIW9" s="457"/>
      <c r="KJA9" s="457"/>
      <c r="KJE9" s="457"/>
      <c r="KJI9" s="457"/>
      <c r="KJM9" s="457"/>
      <c r="KJQ9" s="457"/>
      <c r="KJU9" s="457"/>
      <c r="KJY9" s="457"/>
      <c r="KKC9" s="457"/>
      <c r="KKG9" s="457"/>
      <c r="KKK9" s="457"/>
      <c r="KKO9" s="457"/>
      <c r="KKS9" s="457"/>
      <c r="KKW9" s="457"/>
      <c r="KLA9" s="457"/>
      <c r="KLE9" s="457"/>
      <c r="KLI9" s="457"/>
      <c r="KLM9" s="457"/>
      <c r="KLQ9" s="457"/>
      <c r="KLU9" s="457"/>
      <c r="KLY9" s="457"/>
      <c r="KMC9" s="457"/>
      <c r="KMG9" s="457"/>
      <c r="KMK9" s="457"/>
      <c r="KMO9" s="457"/>
      <c r="KMS9" s="457"/>
      <c r="KMW9" s="457"/>
      <c r="KNA9" s="457"/>
      <c r="KNE9" s="457"/>
      <c r="KNI9" s="457"/>
      <c r="KNM9" s="457"/>
      <c r="KNQ9" s="457"/>
      <c r="KNU9" s="457"/>
      <c r="KNY9" s="457"/>
      <c r="KOC9" s="457"/>
      <c r="KOG9" s="457"/>
      <c r="KOK9" s="457"/>
      <c r="KOO9" s="457"/>
      <c r="KOS9" s="457"/>
      <c r="KOW9" s="457"/>
      <c r="KPA9" s="457"/>
      <c r="KPE9" s="457"/>
      <c r="KPI9" s="457"/>
      <c r="KPM9" s="457"/>
      <c r="KPQ9" s="457"/>
      <c r="KPU9" s="457"/>
      <c r="KPY9" s="457"/>
      <c r="KQC9" s="457"/>
      <c r="KQG9" s="457"/>
      <c r="KQK9" s="457"/>
      <c r="KQO9" s="457"/>
      <c r="KQS9" s="457"/>
      <c r="KQW9" s="457"/>
      <c r="KRA9" s="457"/>
      <c r="KRE9" s="457"/>
      <c r="KRI9" s="457"/>
      <c r="KRM9" s="457"/>
      <c r="KRQ9" s="457"/>
      <c r="KRU9" s="457"/>
      <c r="KRY9" s="457"/>
      <c r="KSC9" s="457"/>
      <c r="KSG9" s="457"/>
      <c r="KSK9" s="457"/>
      <c r="KSO9" s="457"/>
      <c r="KSS9" s="457"/>
      <c r="KSW9" s="457"/>
      <c r="KTA9" s="457"/>
      <c r="KTE9" s="457"/>
      <c r="KTI9" s="457"/>
      <c r="KTM9" s="457"/>
      <c r="KTQ9" s="457"/>
      <c r="KTU9" s="457"/>
      <c r="KTY9" s="457"/>
      <c r="KUC9" s="457"/>
      <c r="KUG9" s="457"/>
      <c r="KUK9" s="457"/>
      <c r="KUO9" s="457"/>
      <c r="KUS9" s="457"/>
      <c r="KUW9" s="457"/>
      <c r="KVA9" s="457"/>
      <c r="KVE9" s="457"/>
      <c r="KVI9" s="457"/>
      <c r="KVM9" s="457"/>
      <c r="KVQ9" s="457"/>
      <c r="KVU9" s="457"/>
      <c r="KVY9" s="457"/>
      <c r="KWC9" s="457"/>
      <c r="KWG9" s="457"/>
      <c r="KWK9" s="457"/>
      <c r="KWO9" s="457"/>
      <c r="KWS9" s="457"/>
      <c r="KWW9" s="457"/>
      <c r="KXA9" s="457"/>
      <c r="KXE9" s="457"/>
      <c r="KXI9" s="457"/>
      <c r="KXM9" s="457"/>
      <c r="KXQ9" s="457"/>
      <c r="KXU9" s="457"/>
      <c r="KXY9" s="457"/>
      <c r="KYC9" s="457"/>
      <c r="KYG9" s="457"/>
      <c r="KYK9" s="457"/>
      <c r="KYO9" s="457"/>
      <c r="KYS9" s="457"/>
      <c r="KYW9" s="457"/>
      <c r="KZA9" s="457"/>
      <c r="KZE9" s="457"/>
      <c r="KZI9" s="457"/>
      <c r="KZM9" s="457"/>
      <c r="KZQ9" s="457"/>
      <c r="KZU9" s="457"/>
      <c r="KZY9" s="457"/>
      <c r="LAC9" s="457"/>
      <c r="LAG9" s="457"/>
      <c r="LAK9" s="457"/>
      <c r="LAO9" s="457"/>
      <c r="LAS9" s="457"/>
      <c r="LAW9" s="457"/>
      <c r="LBA9" s="457"/>
      <c r="LBE9" s="457"/>
      <c r="LBI9" s="457"/>
      <c r="LBM9" s="457"/>
      <c r="LBQ9" s="457"/>
      <c r="LBU9" s="457"/>
      <c r="LBY9" s="457"/>
      <c r="LCC9" s="457"/>
      <c r="LCG9" s="457"/>
      <c r="LCK9" s="457"/>
      <c r="LCO9" s="457"/>
      <c r="LCS9" s="457"/>
      <c r="LCW9" s="457"/>
      <c r="LDA9" s="457"/>
      <c r="LDE9" s="457"/>
      <c r="LDI9" s="457"/>
      <c r="LDM9" s="457"/>
      <c r="LDQ9" s="457"/>
      <c r="LDU9" s="457"/>
      <c r="LDY9" s="457"/>
      <c r="LEC9" s="457"/>
      <c r="LEG9" s="457"/>
      <c r="LEK9" s="457"/>
      <c r="LEO9" s="457"/>
      <c r="LES9" s="457"/>
      <c r="LEW9" s="457"/>
      <c r="LFA9" s="457"/>
      <c r="LFE9" s="457"/>
      <c r="LFI9" s="457"/>
      <c r="LFM9" s="457"/>
      <c r="LFQ9" s="457"/>
      <c r="LFU9" s="457"/>
      <c r="LFY9" s="457"/>
      <c r="LGC9" s="457"/>
      <c r="LGG9" s="457"/>
      <c r="LGK9" s="457"/>
      <c r="LGO9" s="457"/>
      <c r="LGS9" s="457"/>
      <c r="LGW9" s="457"/>
      <c r="LHA9" s="457"/>
      <c r="LHE9" s="457"/>
      <c r="LHI9" s="457"/>
      <c r="LHM9" s="457"/>
      <c r="LHQ9" s="457"/>
      <c r="LHU9" s="457"/>
      <c r="LHY9" s="457"/>
      <c r="LIC9" s="457"/>
      <c r="LIG9" s="457"/>
      <c r="LIK9" s="457"/>
      <c r="LIO9" s="457"/>
      <c r="LIS9" s="457"/>
      <c r="LIW9" s="457"/>
      <c r="LJA9" s="457"/>
      <c r="LJE9" s="457"/>
      <c r="LJI9" s="457"/>
      <c r="LJM9" s="457"/>
      <c r="LJQ9" s="457"/>
      <c r="LJU9" s="457"/>
      <c r="LJY9" s="457"/>
      <c r="LKC9" s="457"/>
      <c r="LKG9" s="457"/>
      <c r="LKK9" s="457"/>
      <c r="LKO9" s="457"/>
      <c r="LKS9" s="457"/>
      <c r="LKW9" s="457"/>
      <c r="LLA9" s="457"/>
      <c r="LLE9" s="457"/>
      <c r="LLI9" s="457"/>
      <c r="LLM9" s="457"/>
      <c r="LLQ9" s="457"/>
      <c r="LLU9" s="457"/>
      <c r="LLY9" s="457"/>
      <c r="LMC9" s="457"/>
      <c r="LMG9" s="457"/>
      <c r="LMK9" s="457"/>
      <c r="LMO9" s="457"/>
      <c r="LMS9" s="457"/>
      <c r="LMW9" s="457"/>
      <c r="LNA9" s="457"/>
      <c r="LNE9" s="457"/>
      <c r="LNI9" s="457"/>
      <c r="LNM9" s="457"/>
      <c r="LNQ9" s="457"/>
      <c r="LNU9" s="457"/>
      <c r="LNY9" s="457"/>
      <c r="LOC9" s="457"/>
      <c r="LOG9" s="457"/>
      <c r="LOK9" s="457"/>
      <c r="LOO9" s="457"/>
      <c r="LOS9" s="457"/>
      <c r="LOW9" s="457"/>
      <c r="LPA9" s="457"/>
      <c r="LPE9" s="457"/>
      <c r="LPI9" s="457"/>
      <c r="LPM9" s="457"/>
      <c r="LPQ9" s="457"/>
      <c r="LPU9" s="457"/>
      <c r="LPY9" s="457"/>
      <c r="LQC9" s="457"/>
      <c r="LQG9" s="457"/>
      <c r="LQK9" s="457"/>
      <c r="LQO9" s="457"/>
      <c r="LQS9" s="457"/>
      <c r="LQW9" s="457"/>
      <c r="LRA9" s="457"/>
      <c r="LRE9" s="457"/>
      <c r="LRI9" s="457"/>
      <c r="LRM9" s="457"/>
      <c r="LRQ9" s="457"/>
      <c r="LRU9" s="457"/>
      <c r="LRY9" s="457"/>
      <c r="LSC9" s="457"/>
      <c r="LSG9" s="457"/>
      <c r="LSK9" s="457"/>
      <c r="LSO9" s="457"/>
      <c r="LSS9" s="457"/>
      <c r="LSW9" s="457"/>
      <c r="LTA9" s="457"/>
      <c r="LTE9" s="457"/>
      <c r="LTI9" s="457"/>
      <c r="LTM9" s="457"/>
      <c r="LTQ9" s="457"/>
      <c r="LTU9" s="457"/>
      <c r="LTY9" s="457"/>
      <c r="LUC9" s="457"/>
      <c r="LUG9" s="457"/>
      <c r="LUK9" s="457"/>
      <c r="LUO9" s="457"/>
      <c r="LUS9" s="457"/>
      <c r="LUW9" s="457"/>
      <c r="LVA9" s="457"/>
      <c r="LVE9" s="457"/>
      <c r="LVI9" s="457"/>
      <c r="LVM9" s="457"/>
      <c r="LVQ9" s="457"/>
      <c r="LVU9" s="457"/>
      <c r="LVY9" s="457"/>
      <c r="LWC9" s="457"/>
      <c r="LWG9" s="457"/>
      <c r="LWK9" s="457"/>
      <c r="LWO9" s="457"/>
      <c r="LWS9" s="457"/>
      <c r="LWW9" s="457"/>
      <c r="LXA9" s="457"/>
      <c r="LXE9" s="457"/>
      <c r="LXI9" s="457"/>
      <c r="LXM9" s="457"/>
      <c r="LXQ9" s="457"/>
      <c r="LXU9" s="457"/>
      <c r="LXY9" s="457"/>
      <c r="LYC9" s="457"/>
      <c r="LYG9" s="457"/>
      <c r="LYK9" s="457"/>
      <c r="LYO9" s="457"/>
      <c r="LYS9" s="457"/>
      <c r="LYW9" s="457"/>
      <c r="LZA9" s="457"/>
      <c r="LZE9" s="457"/>
      <c r="LZI9" s="457"/>
      <c r="LZM9" s="457"/>
      <c r="LZQ9" s="457"/>
      <c r="LZU9" s="457"/>
      <c r="LZY9" s="457"/>
      <c r="MAC9" s="457"/>
      <c r="MAG9" s="457"/>
      <c r="MAK9" s="457"/>
      <c r="MAO9" s="457"/>
      <c r="MAS9" s="457"/>
      <c r="MAW9" s="457"/>
      <c r="MBA9" s="457"/>
      <c r="MBE9" s="457"/>
      <c r="MBI9" s="457"/>
      <c r="MBM9" s="457"/>
      <c r="MBQ9" s="457"/>
      <c r="MBU9" s="457"/>
      <c r="MBY9" s="457"/>
      <c r="MCC9" s="457"/>
      <c r="MCG9" s="457"/>
      <c r="MCK9" s="457"/>
      <c r="MCO9" s="457"/>
      <c r="MCS9" s="457"/>
      <c r="MCW9" s="457"/>
      <c r="MDA9" s="457"/>
      <c r="MDE9" s="457"/>
      <c r="MDI9" s="457"/>
      <c r="MDM9" s="457"/>
      <c r="MDQ9" s="457"/>
      <c r="MDU9" s="457"/>
      <c r="MDY9" s="457"/>
      <c r="MEC9" s="457"/>
      <c r="MEG9" s="457"/>
      <c r="MEK9" s="457"/>
      <c r="MEO9" s="457"/>
      <c r="MES9" s="457"/>
      <c r="MEW9" s="457"/>
      <c r="MFA9" s="457"/>
      <c r="MFE9" s="457"/>
      <c r="MFI9" s="457"/>
      <c r="MFM9" s="457"/>
      <c r="MFQ9" s="457"/>
      <c r="MFU9" s="457"/>
      <c r="MFY9" s="457"/>
      <c r="MGC9" s="457"/>
      <c r="MGG9" s="457"/>
      <c r="MGK9" s="457"/>
      <c r="MGO9" s="457"/>
      <c r="MGS9" s="457"/>
      <c r="MGW9" s="457"/>
      <c r="MHA9" s="457"/>
      <c r="MHE9" s="457"/>
      <c r="MHI9" s="457"/>
      <c r="MHM9" s="457"/>
      <c r="MHQ9" s="457"/>
      <c r="MHU9" s="457"/>
      <c r="MHY9" s="457"/>
      <c r="MIC9" s="457"/>
      <c r="MIG9" s="457"/>
      <c r="MIK9" s="457"/>
      <c r="MIO9" s="457"/>
      <c r="MIS9" s="457"/>
      <c r="MIW9" s="457"/>
      <c r="MJA9" s="457"/>
      <c r="MJE9" s="457"/>
      <c r="MJI9" s="457"/>
      <c r="MJM9" s="457"/>
      <c r="MJQ9" s="457"/>
      <c r="MJU9" s="457"/>
      <c r="MJY9" s="457"/>
      <c r="MKC9" s="457"/>
      <c r="MKG9" s="457"/>
      <c r="MKK9" s="457"/>
      <c r="MKO9" s="457"/>
      <c r="MKS9" s="457"/>
      <c r="MKW9" s="457"/>
      <c r="MLA9" s="457"/>
      <c r="MLE9" s="457"/>
      <c r="MLI9" s="457"/>
      <c r="MLM9" s="457"/>
      <c r="MLQ9" s="457"/>
      <c r="MLU9" s="457"/>
      <c r="MLY9" s="457"/>
      <c r="MMC9" s="457"/>
      <c r="MMG9" s="457"/>
      <c r="MMK9" s="457"/>
      <c r="MMO9" s="457"/>
      <c r="MMS9" s="457"/>
      <c r="MMW9" s="457"/>
      <c r="MNA9" s="457"/>
      <c r="MNE9" s="457"/>
      <c r="MNI9" s="457"/>
      <c r="MNM9" s="457"/>
      <c r="MNQ9" s="457"/>
      <c r="MNU9" s="457"/>
      <c r="MNY9" s="457"/>
      <c r="MOC9" s="457"/>
      <c r="MOG9" s="457"/>
      <c r="MOK9" s="457"/>
      <c r="MOO9" s="457"/>
      <c r="MOS9" s="457"/>
      <c r="MOW9" s="457"/>
      <c r="MPA9" s="457"/>
      <c r="MPE9" s="457"/>
      <c r="MPI9" s="457"/>
      <c r="MPM9" s="457"/>
      <c r="MPQ9" s="457"/>
      <c r="MPU9" s="457"/>
      <c r="MPY9" s="457"/>
      <c r="MQC9" s="457"/>
      <c r="MQG9" s="457"/>
      <c r="MQK9" s="457"/>
      <c r="MQO9" s="457"/>
      <c r="MQS9" s="457"/>
      <c r="MQW9" s="457"/>
      <c r="MRA9" s="457"/>
      <c r="MRE9" s="457"/>
      <c r="MRI9" s="457"/>
      <c r="MRM9" s="457"/>
      <c r="MRQ9" s="457"/>
      <c r="MRU9" s="457"/>
      <c r="MRY9" s="457"/>
      <c r="MSC9" s="457"/>
      <c r="MSG9" s="457"/>
      <c r="MSK9" s="457"/>
      <c r="MSO9" s="457"/>
      <c r="MSS9" s="457"/>
      <c r="MSW9" s="457"/>
      <c r="MTA9" s="457"/>
      <c r="MTE9" s="457"/>
      <c r="MTI9" s="457"/>
      <c r="MTM9" s="457"/>
      <c r="MTQ9" s="457"/>
      <c r="MTU9" s="457"/>
      <c r="MTY9" s="457"/>
      <c r="MUC9" s="457"/>
      <c r="MUG9" s="457"/>
      <c r="MUK9" s="457"/>
      <c r="MUO9" s="457"/>
      <c r="MUS9" s="457"/>
      <c r="MUW9" s="457"/>
      <c r="MVA9" s="457"/>
      <c r="MVE9" s="457"/>
      <c r="MVI9" s="457"/>
      <c r="MVM9" s="457"/>
      <c r="MVQ9" s="457"/>
      <c r="MVU9" s="457"/>
      <c r="MVY9" s="457"/>
      <c r="MWC9" s="457"/>
      <c r="MWG9" s="457"/>
      <c r="MWK9" s="457"/>
      <c r="MWO9" s="457"/>
      <c r="MWS9" s="457"/>
      <c r="MWW9" s="457"/>
      <c r="MXA9" s="457"/>
      <c r="MXE9" s="457"/>
      <c r="MXI9" s="457"/>
      <c r="MXM9" s="457"/>
      <c r="MXQ9" s="457"/>
      <c r="MXU9" s="457"/>
      <c r="MXY9" s="457"/>
      <c r="MYC9" s="457"/>
      <c r="MYG9" s="457"/>
      <c r="MYK9" s="457"/>
      <c r="MYO9" s="457"/>
      <c r="MYS9" s="457"/>
      <c r="MYW9" s="457"/>
      <c r="MZA9" s="457"/>
      <c r="MZE9" s="457"/>
      <c r="MZI9" s="457"/>
      <c r="MZM9" s="457"/>
      <c r="MZQ9" s="457"/>
      <c r="MZU9" s="457"/>
      <c r="MZY9" s="457"/>
      <c r="NAC9" s="457"/>
      <c r="NAG9" s="457"/>
      <c r="NAK9" s="457"/>
      <c r="NAO9" s="457"/>
      <c r="NAS9" s="457"/>
      <c r="NAW9" s="457"/>
      <c r="NBA9" s="457"/>
      <c r="NBE9" s="457"/>
      <c r="NBI9" s="457"/>
      <c r="NBM9" s="457"/>
      <c r="NBQ9" s="457"/>
      <c r="NBU9" s="457"/>
      <c r="NBY9" s="457"/>
      <c r="NCC9" s="457"/>
      <c r="NCG9" s="457"/>
      <c r="NCK9" s="457"/>
      <c r="NCO9" s="457"/>
      <c r="NCS9" s="457"/>
      <c r="NCW9" s="457"/>
      <c r="NDA9" s="457"/>
      <c r="NDE9" s="457"/>
      <c r="NDI9" s="457"/>
      <c r="NDM9" s="457"/>
      <c r="NDQ9" s="457"/>
      <c r="NDU9" s="457"/>
      <c r="NDY9" s="457"/>
      <c r="NEC9" s="457"/>
      <c r="NEG9" s="457"/>
      <c r="NEK9" s="457"/>
      <c r="NEO9" s="457"/>
      <c r="NES9" s="457"/>
      <c r="NEW9" s="457"/>
      <c r="NFA9" s="457"/>
      <c r="NFE9" s="457"/>
      <c r="NFI9" s="457"/>
      <c r="NFM9" s="457"/>
      <c r="NFQ9" s="457"/>
      <c r="NFU9" s="457"/>
      <c r="NFY9" s="457"/>
      <c r="NGC9" s="457"/>
      <c r="NGG9" s="457"/>
      <c r="NGK9" s="457"/>
      <c r="NGO9" s="457"/>
      <c r="NGS9" s="457"/>
      <c r="NGW9" s="457"/>
      <c r="NHA9" s="457"/>
      <c r="NHE9" s="457"/>
      <c r="NHI9" s="457"/>
      <c r="NHM9" s="457"/>
      <c r="NHQ9" s="457"/>
      <c r="NHU9" s="457"/>
      <c r="NHY9" s="457"/>
      <c r="NIC9" s="457"/>
      <c r="NIG9" s="457"/>
      <c r="NIK9" s="457"/>
      <c r="NIO9" s="457"/>
      <c r="NIS9" s="457"/>
      <c r="NIW9" s="457"/>
      <c r="NJA9" s="457"/>
      <c r="NJE9" s="457"/>
      <c r="NJI9" s="457"/>
      <c r="NJM9" s="457"/>
      <c r="NJQ9" s="457"/>
      <c r="NJU9" s="457"/>
      <c r="NJY9" s="457"/>
      <c r="NKC9" s="457"/>
      <c r="NKG9" s="457"/>
      <c r="NKK9" s="457"/>
      <c r="NKO9" s="457"/>
      <c r="NKS9" s="457"/>
      <c r="NKW9" s="457"/>
      <c r="NLA9" s="457"/>
      <c r="NLE9" s="457"/>
      <c r="NLI9" s="457"/>
      <c r="NLM9" s="457"/>
      <c r="NLQ9" s="457"/>
      <c r="NLU9" s="457"/>
      <c r="NLY9" s="457"/>
      <c r="NMC9" s="457"/>
      <c r="NMG9" s="457"/>
      <c r="NMK9" s="457"/>
      <c r="NMO9" s="457"/>
      <c r="NMS9" s="457"/>
      <c r="NMW9" s="457"/>
      <c r="NNA9" s="457"/>
      <c r="NNE9" s="457"/>
      <c r="NNI9" s="457"/>
      <c r="NNM9" s="457"/>
      <c r="NNQ9" s="457"/>
      <c r="NNU9" s="457"/>
      <c r="NNY9" s="457"/>
      <c r="NOC9" s="457"/>
      <c r="NOG9" s="457"/>
      <c r="NOK9" s="457"/>
      <c r="NOO9" s="457"/>
      <c r="NOS9" s="457"/>
      <c r="NOW9" s="457"/>
      <c r="NPA9" s="457"/>
      <c r="NPE9" s="457"/>
      <c r="NPI9" s="457"/>
      <c r="NPM9" s="457"/>
      <c r="NPQ9" s="457"/>
      <c r="NPU9" s="457"/>
      <c r="NPY9" s="457"/>
      <c r="NQC9" s="457"/>
      <c r="NQG9" s="457"/>
      <c r="NQK9" s="457"/>
      <c r="NQO9" s="457"/>
      <c r="NQS9" s="457"/>
      <c r="NQW9" s="457"/>
      <c r="NRA9" s="457"/>
      <c r="NRE9" s="457"/>
      <c r="NRI9" s="457"/>
      <c r="NRM9" s="457"/>
      <c r="NRQ9" s="457"/>
      <c r="NRU9" s="457"/>
      <c r="NRY9" s="457"/>
      <c r="NSC9" s="457"/>
      <c r="NSG9" s="457"/>
      <c r="NSK9" s="457"/>
      <c r="NSO9" s="457"/>
      <c r="NSS9" s="457"/>
      <c r="NSW9" s="457"/>
      <c r="NTA9" s="457"/>
      <c r="NTE9" s="457"/>
      <c r="NTI9" s="457"/>
      <c r="NTM9" s="457"/>
      <c r="NTQ9" s="457"/>
      <c r="NTU9" s="457"/>
      <c r="NTY9" s="457"/>
      <c r="NUC9" s="457"/>
      <c r="NUG9" s="457"/>
      <c r="NUK9" s="457"/>
      <c r="NUO9" s="457"/>
      <c r="NUS9" s="457"/>
      <c r="NUW9" s="457"/>
      <c r="NVA9" s="457"/>
      <c r="NVE9" s="457"/>
      <c r="NVI9" s="457"/>
      <c r="NVM9" s="457"/>
      <c r="NVQ9" s="457"/>
      <c r="NVU9" s="457"/>
      <c r="NVY9" s="457"/>
      <c r="NWC9" s="457"/>
      <c r="NWG9" s="457"/>
      <c r="NWK9" s="457"/>
      <c r="NWO9" s="457"/>
      <c r="NWS9" s="457"/>
      <c r="NWW9" s="457"/>
      <c r="NXA9" s="457"/>
      <c r="NXE9" s="457"/>
      <c r="NXI9" s="457"/>
      <c r="NXM9" s="457"/>
      <c r="NXQ9" s="457"/>
      <c r="NXU9" s="457"/>
      <c r="NXY9" s="457"/>
      <c r="NYC9" s="457"/>
      <c r="NYG9" s="457"/>
      <c r="NYK9" s="457"/>
      <c r="NYO9" s="457"/>
      <c r="NYS9" s="457"/>
      <c r="NYW9" s="457"/>
      <c r="NZA9" s="457"/>
      <c r="NZE9" s="457"/>
      <c r="NZI9" s="457"/>
      <c r="NZM9" s="457"/>
      <c r="NZQ9" s="457"/>
      <c r="NZU9" s="457"/>
      <c r="NZY9" s="457"/>
      <c r="OAC9" s="457"/>
      <c r="OAG9" s="457"/>
      <c r="OAK9" s="457"/>
      <c r="OAO9" s="457"/>
      <c r="OAS9" s="457"/>
      <c r="OAW9" s="457"/>
      <c r="OBA9" s="457"/>
      <c r="OBE9" s="457"/>
      <c r="OBI9" s="457"/>
      <c r="OBM9" s="457"/>
      <c r="OBQ9" s="457"/>
      <c r="OBU9" s="457"/>
      <c r="OBY9" s="457"/>
      <c r="OCC9" s="457"/>
      <c r="OCG9" s="457"/>
      <c r="OCK9" s="457"/>
      <c r="OCO9" s="457"/>
      <c r="OCS9" s="457"/>
      <c r="OCW9" s="457"/>
      <c r="ODA9" s="457"/>
      <c r="ODE9" s="457"/>
      <c r="ODI9" s="457"/>
      <c r="ODM9" s="457"/>
      <c r="ODQ9" s="457"/>
      <c r="ODU9" s="457"/>
      <c r="ODY9" s="457"/>
      <c r="OEC9" s="457"/>
      <c r="OEG9" s="457"/>
      <c r="OEK9" s="457"/>
      <c r="OEO9" s="457"/>
      <c r="OES9" s="457"/>
      <c r="OEW9" s="457"/>
      <c r="OFA9" s="457"/>
      <c r="OFE9" s="457"/>
      <c r="OFI9" s="457"/>
      <c r="OFM9" s="457"/>
      <c r="OFQ9" s="457"/>
      <c r="OFU9" s="457"/>
      <c r="OFY9" s="457"/>
      <c r="OGC9" s="457"/>
      <c r="OGG9" s="457"/>
      <c r="OGK9" s="457"/>
      <c r="OGO9" s="457"/>
      <c r="OGS9" s="457"/>
      <c r="OGW9" s="457"/>
      <c r="OHA9" s="457"/>
      <c r="OHE9" s="457"/>
      <c r="OHI9" s="457"/>
      <c r="OHM9" s="457"/>
      <c r="OHQ9" s="457"/>
      <c r="OHU9" s="457"/>
      <c r="OHY9" s="457"/>
      <c r="OIC9" s="457"/>
      <c r="OIG9" s="457"/>
      <c r="OIK9" s="457"/>
      <c r="OIO9" s="457"/>
      <c r="OIS9" s="457"/>
      <c r="OIW9" s="457"/>
      <c r="OJA9" s="457"/>
      <c r="OJE9" s="457"/>
      <c r="OJI9" s="457"/>
      <c r="OJM9" s="457"/>
      <c r="OJQ9" s="457"/>
      <c r="OJU9" s="457"/>
      <c r="OJY9" s="457"/>
      <c r="OKC9" s="457"/>
      <c r="OKG9" s="457"/>
      <c r="OKK9" s="457"/>
      <c r="OKO9" s="457"/>
      <c r="OKS9" s="457"/>
      <c r="OKW9" s="457"/>
      <c r="OLA9" s="457"/>
      <c r="OLE9" s="457"/>
      <c r="OLI9" s="457"/>
      <c r="OLM9" s="457"/>
      <c r="OLQ9" s="457"/>
      <c r="OLU9" s="457"/>
      <c r="OLY9" s="457"/>
      <c r="OMC9" s="457"/>
      <c r="OMG9" s="457"/>
      <c r="OMK9" s="457"/>
      <c r="OMO9" s="457"/>
      <c r="OMS9" s="457"/>
      <c r="OMW9" s="457"/>
      <c r="ONA9" s="457"/>
      <c r="ONE9" s="457"/>
      <c r="ONI9" s="457"/>
      <c r="ONM9" s="457"/>
      <c r="ONQ9" s="457"/>
      <c r="ONU9" s="457"/>
      <c r="ONY9" s="457"/>
      <c r="OOC9" s="457"/>
      <c r="OOG9" s="457"/>
      <c r="OOK9" s="457"/>
      <c r="OOO9" s="457"/>
      <c r="OOS9" s="457"/>
      <c r="OOW9" s="457"/>
      <c r="OPA9" s="457"/>
      <c r="OPE9" s="457"/>
      <c r="OPI9" s="457"/>
      <c r="OPM9" s="457"/>
      <c r="OPQ9" s="457"/>
      <c r="OPU9" s="457"/>
      <c r="OPY9" s="457"/>
      <c r="OQC9" s="457"/>
      <c r="OQG9" s="457"/>
      <c r="OQK9" s="457"/>
      <c r="OQO9" s="457"/>
      <c r="OQS9" s="457"/>
      <c r="OQW9" s="457"/>
      <c r="ORA9" s="457"/>
      <c r="ORE9" s="457"/>
      <c r="ORI9" s="457"/>
      <c r="ORM9" s="457"/>
      <c r="ORQ9" s="457"/>
      <c r="ORU9" s="457"/>
      <c r="ORY9" s="457"/>
      <c r="OSC9" s="457"/>
      <c r="OSG9" s="457"/>
      <c r="OSK9" s="457"/>
      <c r="OSO9" s="457"/>
      <c r="OSS9" s="457"/>
      <c r="OSW9" s="457"/>
      <c r="OTA9" s="457"/>
      <c r="OTE9" s="457"/>
      <c r="OTI9" s="457"/>
      <c r="OTM9" s="457"/>
      <c r="OTQ9" s="457"/>
      <c r="OTU9" s="457"/>
      <c r="OTY9" s="457"/>
      <c r="OUC9" s="457"/>
      <c r="OUG9" s="457"/>
      <c r="OUK9" s="457"/>
      <c r="OUO9" s="457"/>
      <c r="OUS9" s="457"/>
      <c r="OUW9" s="457"/>
      <c r="OVA9" s="457"/>
      <c r="OVE9" s="457"/>
      <c r="OVI9" s="457"/>
      <c r="OVM9" s="457"/>
      <c r="OVQ9" s="457"/>
      <c r="OVU9" s="457"/>
      <c r="OVY9" s="457"/>
      <c r="OWC9" s="457"/>
      <c r="OWG9" s="457"/>
      <c r="OWK9" s="457"/>
      <c r="OWO9" s="457"/>
      <c r="OWS9" s="457"/>
      <c r="OWW9" s="457"/>
      <c r="OXA9" s="457"/>
      <c r="OXE9" s="457"/>
      <c r="OXI9" s="457"/>
      <c r="OXM9" s="457"/>
      <c r="OXQ9" s="457"/>
      <c r="OXU9" s="457"/>
      <c r="OXY9" s="457"/>
      <c r="OYC9" s="457"/>
      <c r="OYG9" s="457"/>
      <c r="OYK9" s="457"/>
      <c r="OYO9" s="457"/>
      <c r="OYS9" s="457"/>
      <c r="OYW9" s="457"/>
      <c r="OZA9" s="457"/>
      <c r="OZE9" s="457"/>
      <c r="OZI9" s="457"/>
      <c r="OZM9" s="457"/>
      <c r="OZQ9" s="457"/>
      <c r="OZU9" s="457"/>
      <c r="OZY9" s="457"/>
      <c r="PAC9" s="457"/>
      <c r="PAG9" s="457"/>
      <c r="PAK9" s="457"/>
      <c r="PAO9" s="457"/>
      <c r="PAS9" s="457"/>
      <c r="PAW9" s="457"/>
      <c r="PBA9" s="457"/>
      <c r="PBE9" s="457"/>
      <c r="PBI9" s="457"/>
      <c r="PBM9" s="457"/>
      <c r="PBQ9" s="457"/>
      <c r="PBU9" s="457"/>
      <c r="PBY9" s="457"/>
      <c r="PCC9" s="457"/>
      <c r="PCG9" s="457"/>
      <c r="PCK9" s="457"/>
      <c r="PCO9" s="457"/>
      <c r="PCS9" s="457"/>
      <c r="PCW9" s="457"/>
      <c r="PDA9" s="457"/>
      <c r="PDE9" s="457"/>
      <c r="PDI9" s="457"/>
      <c r="PDM9" s="457"/>
      <c r="PDQ9" s="457"/>
      <c r="PDU9" s="457"/>
      <c r="PDY9" s="457"/>
      <c r="PEC9" s="457"/>
      <c r="PEG9" s="457"/>
      <c r="PEK9" s="457"/>
      <c r="PEO9" s="457"/>
      <c r="PES9" s="457"/>
      <c r="PEW9" s="457"/>
      <c r="PFA9" s="457"/>
      <c r="PFE9" s="457"/>
      <c r="PFI9" s="457"/>
      <c r="PFM9" s="457"/>
      <c r="PFQ9" s="457"/>
      <c r="PFU9" s="457"/>
      <c r="PFY9" s="457"/>
      <c r="PGC9" s="457"/>
      <c r="PGG9" s="457"/>
      <c r="PGK9" s="457"/>
      <c r="PGO9" s="457"/>
      <c r="PGS9" s="457"/>
      <c r="PGW9" s="457"/>
      <c r="PHA9" s="457"/>
      <c r="PHE9" s="457"/>
      <c r="PHI9" s="457"/>
      <c r="PHM9" s="457"/>
      <c r="PHQ9" s="457"/>
      <c r="PHU9" s="457"/>
      <c r="PHY9" s="457"/>
      <c r="PIC9" s="457"/>
      <c r="PIG9" s="457"/>
      <c r="PIK9" s="457"/>
      <c r="PIO9" s="457"/>
      <c r="PIS9" s="457"/>
      <c r="PIW9" s="457"/>
      <c r="PJA9" s="457"/>
      <c r="PJE9" s="457"/>
      <c r="PJI9" s="457"/>
      <c r="PJM9" s="457"/>
      <c r="PJQ9" s="457"/>
      <c r="PJU9" s="457"/>
      <c r="PJY9" s="457"/>
      <c r="PKC9" s="457"/>
      <c r="PKG9" s="457"/>
      <c r="PKK9" s="457"/>
      <c r="PKO9" s="457"/>
      <c r="PKS9" s="457"/>
      <c r="PKW9" s="457"/>
      <c r="PLA9" s="457"/>
      <c r="PLE9" s="457"/>
      <c r="PLI9" s="457"/>
      <c r="PLM9" s="457"/>
      <c r="PLQ9" s="457"/>
      <c r="PLU9" s="457"/>
      <c r="PLY9" s="457"/>
      <c r="PMC9" s="457"/>
      <c r="PMG9" s="457"/>
      <c r="PMK9" s="457"/>
      <c r="PMO9" s="457"/>
      <c r="PMS9" s="457"/>
      <c r="PMW9" s="457"/>
      <c r="PNA9" s="457"/>
      <c r="PNE9" s="457"/>
      <c r="PNI9" s="457"/>
      <c r="PNM9" s="457"/>
      <c r="PNQ9" s="457"/>
      <c r="PNU9" s="457"/>
      <c r="PNY9" s="457"/>
      <c r="POC9" s="457"/>
      <c r="POG9" s="457"/>
      <c r="POK9" s="457"/>
      <c r="POO9" s="457"/>
      <c r="POS9" s="457"/>
      <c r="POW9" s="457"/>
      <c r="PPA9" s="457"/>
      <c r="PPE9" s="457"/>
      <c r="PPI9" s="457"/>
      <c r="PPM9" s="457"/>
      <c r="PPQ9" s="457"/>
      <c r="PPU9" s="457"/>
      <c r="PPY9" s="457"/>
      <c r="PQC9" s="457"/>
      <c r="PQG9" s="457"/>
      <c r="PQK9" s="457"/>
      <c r="PQO9" s="457"/>
      <c r="PQS9" s="457"/>
      <c r="PQW9" s="457"/>
      <c r="PRA9" s="457"/>
      <c r="PRE9" s="457"/>
      <c r="PRI9" s="457"/>
      <c r="PRM9" s="457"/>
      <c r="PRQ9" s="457"/>
      <c r="PRU9" s="457"/>
      <c r="PRY9" s="457"/>
      <c r="PSC9" s="457"/>
      <c r="PSG9" s="457"/>
      <c r="PSK9" s="457"/>
      <c r="PSO9" s="457"/>
      <c r="PSS9" s="457"/>
      <c r="PSW9" s="457"/>
      <c r="PTA9" s="457"/>
      <c r="PTE9" s="457"/>
      <c r="PTI9" s="457"/>
      <c r="PTM9" s="457"/>
      <c r="PTQ9" s="457"/>
      <c r="PTU9" s="457"/>
      <c r="PTY9" s="457"/>
      <c r="PUC9" s="457"/>
      <c r="PUG9" s="457"/>
      <c r="PUK9" s="457"/>
      <c r="PUO9" s="457"/>
      <c r="PUS9" s="457"/>
      <c r="PUW9" s="457"/>
      <c r="PVA9" s="457"/>
      <c r="PVE9" s="457"/>
      <c r="PVI9" s="457"/>
      <c r="PVM9" s="457"/>
      <c r="PVQ9" s="457"/>
      <c r="PVU9" s="457"/>
      <c r="PVY9" s="457"/>
      <c r="PWC9" s="457"/>
      <c r="PWG9" s="457"/>
      <c r="PWK9" s="457"/>
      <c r="PWO9" s="457"/>
      <c r="PWS9" s="457"/>
      <c r="PWW9" s="457"/>
      <c r="PXA9" s="457"/>
      <c r="PXE9" s="457"/>
      <c r="PXI9" s="457"/>
      <c r="PXM9" s="457"/>
      <c r="PXQ9" s="457"/>
      <c r="PXU9" s="457"/>
      <c r="PXY9" s="457"/>
      <c r="PYC9" s="457"/>
      <c r="PYG9" s="457"/>
      <c r="PYK9" s="457"/>
      <c r="PYO9" s="457"/>
      <c r="PYS9" s="457"/>
      <c r="PYW9" s="457"/>
      <c r="PZA9" s="457"/>
      <c r="PZE9" s="457"/>
      <c r="PZI9" s="457"/>
      <c r="PZM9" s="457"/>
      <c r="PZQ9" s="457"/>
      <c r="PZU9" s="457"/>
      <c r="PZY9" s="457"/>
      <c r="QAC9" s="457"/>
      <c r="QAG9" s="457"/>
      <c r="QAK9" s="457"/>
      <c r="QAO9" s="457"/>
      <c r="QAS9" s="457"/>
      <c r="QAW9" s="457"/>
      <c r="QBA9" s="457"/>
      <c r="QBE9" s="457"/>
      <c r="QBI9" s="457"/>
      <c r="QBM9" s="457"/>
      <c r="QBQ9" s="457"/>
      <c r="QBU9" s="457"/>
      <c r="QBY9" s="457"/>
      <c r="QCC9" s="457"/>
      <c r="QCG9" s="457"/>
      <c r="QCK9" s="457"/>
      <c r="QCO9" s="457"/>
      <c r="QCS9" s="457"/>
      <c r="QCW9" s="457"/>
      <c r="QDA9" s="457"/>
      <c r="QDE9" s="457"/>
      <c r="QDI9" s="457"/>
      <c r="QDM9" s="457"/>
      <c r="QDQ9" s="457"/>
      <c r="QDU9" s="457"/>
      <c r="QDY9" s="457"/>
      <c r="QEC9" s="457"/>
      <c r="QEG9" s="457"/>
      <c r="QEK9" s="457"/>
      <c r="QEO9" s="457"/>
      <c r="QES9" s="457"/>
      <c r="QEW9" s="457"/>
      <c r="QFA9" s="457"/>
      <c r="QFE9" s="457"/>
      <c r="QFI9" s="457"/>
      <c r="QFM9" s="457"/>
      <c r="QFQ9" s="457"/>
      <c r="QFU9" s="457"/>
      <c r="QFY9" s="457"/>
      <c r="QGC9" s="457"/>
      <c r="QGG9" s="457"/>
      <c r="QGK9" s="457"/>
      <c r="QGO9" s="457"/>
      <c r="QGS9" s="457"/>
      <c r="QGW9" s="457"/>
      <c r="QHA9" s="457"/>
      <c r="QHE9" s="457"/>
      <c r="QHI9" s="457"/>
      <c r="QHM9" s="457"/>
      <c r="QHQ9" s="457"/>
      <c r="QHU9" s="457"/>
      <c r="QHY9" s="457"/>
      <c r="QIC9" s="457"/>
      <c r="QIG9" s="457"/>
      <c r="QIK9" s="457"/>
      <c r="QIO9" s="457"/>
      <c r="QIS9" s="457"/>
      <c r="QIW9" s="457"/>
      <c r="QJA9" s="457"/>
      <c r="QJE9" s="457"/>
      <c r="QJI9" s="457"/>
      <c r="QJM9" s="457"/>
      <c r="QJQ9" s="457"/>
      <c r="QJU9" s="457"/>
      <c r="QJY9" s="457"/>
      <c r="QKC9" s="457"/>
      <c r="QKG9" s="457"/>
      <c r="QKK9" s="457"/>
      <c r="QKO9" s="457"/>
      <c r="QKS9" s="457"/>
      <c r="QKW9" s="457"/>
      <c r="QLA9" s="457"/>
      <c r="QLE9" s="457"/>
      <c r="QLI9" s="457"/>
      <c r="QLM9" s="457"/>
      <c r="QLQ9" s="457"/>
      <c r="QLU9" s="457"/>
      <c r="QLY9" s="457"/>
      <c r="QMC9" s="457"/>
      <c r="QMG9" s="457"/>
      <c r="QMK9" s="457"/>
      <c r="QMO9" s="457"/>
      <c r="QMS9" s="457"/>
      <c r="QMW9" s="457"/>
      <c r="QNA9" s="457"/>
      <c r="QNE9" s="457"/>
      <c r="QNI9" s="457"/>
      <c r="QNM9" s="457"/>
      <c r="QNQ9" s="457"/>
      <c r="QNU9" s="457"/>
      <c r="QNY9" s="457"/>
      <c r="QOC9" s="457"/>
      <c r="QOG9" s="457"/>
      <c r="QOK9" s="457"/>
      <c r="QOO9" s="457"/>
      <c r="QOS9" s="457"/>
      <c r="QOW9" s="457"/>
      <c r="QPA9" s="457"/>
      <c r="QPE9" s="457"/>
      <c r="QPI9" s="457"/>
      <c r="QPM9" s="457"/>
      <c r="QPQ9" s="457"/>
      <c r="QPU9" s="457"/>
      <c r="QPY9" s="457"/>
      <c r="QQC9" s="457"/>
      <c r="QQG9" s="457"/>
      <c r="QQK9" s="457"/>
      <c r="QQO9" s="457"/>
      <c r="QQS9" s="457"/>
      <c r="QQW9" s="457"/>
      <c r="QRA9" s="457"/>
      <c r="QRE9" s="457"/>
      <c r="QRI9" s="457"/>
      <c r="QRM9" s="457"/>
      <c r="QRQ9" s="457"/>
      <c r="QRU9" s="457"/>
      <c r="QRY9" s="457"/>
      <c r="QSC9" s="457"/>
      <c r="QSG9" s="457"/>
      <c r="QSK9" s="457"/>
      <c r="QSO9" s="457"/>
      <c r="QSS9" s="457"/>
      <c r="QSW9" s="457"/>
      <c r="QTA9" s="457"/>
      <c r="QTE9" s="457"/>
      <c r="QTI9" s="457"/>
      <c r="QTM9" s="457"/>
      <c r="QTQ9" s="457"/>
      <c r="QTU9" s="457"/>
      <c r="QTY9" s="457"/>
      <c r="QUC9" s="457"/>
      <c r="QUG9" s="457"/>
      <c r="QUK9" s="457"/>
      <c r="QUO9" s="457"/>
      <c r="QUS9" s="457"/>
      <c r="QUW9" s="457"/>
      <c r="QVA9" s="457"/>
      <c r="QVE9" s="457"/>
      <c r="QVI9" s="457"/>
      <c r="QVM9" s="457"/>
      <c r="QVQ9" s="457"/>
      <c r="QVU9" s="457"/>
      <c r="QVY9" s="457"/>
      <c r="QWC9" s="457"/>
      <c r="QWG9" s="457"/>
      <c r="QWK9" s="457"/>
      <c r="QWO9" s="457"/>
      <c r="QWS9" s="457"/>
      <c r="QWW9" s="457"/>
      <c r="QXA9" s="457"/>
      <c r="QXE9" s="457"/>
      <c r="QXI9" s="457"/>
      <c r="QXM9" s="457"/>
      <c r="QXQ9" s="457"/>
      <c r="QXU9" s="457"/>
      <c r="QXY9" s="457"/>
      <c r="QYC9" s="457"/>
      <c r="QYG9" s="457"/>
      <c r="QYK9" s="457"/>
      <c r="QYO9" s="457"/>
      <c r="QYS9" s="457"/>
      <c r="QYW9" s="457"/>
      <c r="QZA9" s="457"/>
      <c r="QZE9" s="457"/>
      <c r="QZI9" s="457"/>
      <c r="QZM9" s="457"/>
      <c r="QZQ9" s="457"/>
      <c r="QZU9" s="457"/>
      <c r="QZY9" s="457"/>
      <c r="RAC9" s="457"/>
      <c r="RAG9" s="457"/>
      <c r="RAK9" s="457"/>
      <c r="RAO9" s="457"/>
      <c r="RAS9" s="457"/>
      <c r="RAW9" s="457"/>
      <c r="RBA9" s="457"/>
      <c r="RBE9" s="457"/>
      <c r="RBI9" s="457"/>
      <c r="RBM9" s="457"/>
      <c r="RBQ9" s="457"/>
      <c r="RBU9" s="457"/>
      <c r="RBY9" s="457"/>
      <c r="RCC9" s="457"/>
      <c r="RCG9" s="457"/>
      <c r="RCK9" s="457"/>
      <c r="RCO9" s="457"/>
      <c r="RCS9" s="457"/>
      <c r="RCW9" s="457"/>
      <c r="RDA9" s="457"/>
      <c r="RDE9" s="457"/>
      <c r="RDI9" s="457"/>
      <c r="RDM9" s="457"/>
      <c r="RDQ9" s="457"/>
      <c r="RDU9" s="457"/>
      <c r="RDY9" s="457"/>
      <c r="REC9" s="457"/>
      <c r="REG9" s="457"/>
      <c r="REK9" s="457"/>
      <c r="REO9" s="457"/>
      <c r="RES9" s="457"/>
      <c r="REW9" s="457"/>
      <c r="RFA9" s="457"/>
      <c r="RFE9" s="457"/>
      <c r="RFI9" s="457"/>
      <c r="RFM9" s="457"/>
      <c r="RFQ9" s="457"/>
      <c r="RFU9" s="457"/>
      <c r="RFY9" s="457"/>
      <c r="RGC9" s="457"/>
      <c r="RGG9" s="457"/>
      <c r="RGK9" s="457"/>
      <c r="RGO9" s="457"/>
      <c r="RGS9" s="457"/>
      <c r="RGW9" s="457"/>
      <c r="RHA9" s="457"/>
      <c r="RHE9" s="457"/>
      <c r="RHI9" s="457"/>
      <c r="RHM9" s="457"/>
      <c r="RHQ9" s="457"/>
      <c r="RHU9" s="457"/>
      <c r="RHY9" s="457"/>
      <c r="RIC9" s="457"/>
      <c r="RIG9" s="457"/>
      <c r="RIK9" s="457"/>
      <c r="RIO9" s="457"/>
      <c r="RIS9" s="457"/>
      <c r="RIW9" s="457"/>
      <c r="RJA9" s="457"/>
      <c r="RJE9" s="457"/>
      <c r="RJI9" s="457"/>
      <c r="RJM9" s="457"/>
      <c r="RJQ9" s="457"/>
      <c r="RJU9" s="457"/>
      <c r="RJY9" s="457"/>
      <c r="RKC9" s="457"/>
      <c r="RKG9" s="457"/>
      <c r="RKK9" s="457"/>
      <c r="RKO9" s="457"/>
      <c r="RKS9" s="457"/>
      <c r="RKW9" s="457"/>
      <c r="RLA9" s="457"/>
      <c r="RLE9" s="457"/>
      <c r="RLI9" s="457"/>
      <c r="RLM9" s="457"/>
      <c r="RLQ9" s="457"/>
      <c r="RLU9" s="457"/>
      <c r="RLY9" s="457"/>
      <c r="RMC9" s="457"/>
      <c r="RMG9" s="457"/>
      <c r="RMK9" s="457"/>
      <c r="RMO9" s="457"/>
      <c r="RMS9" s="457"/>
      <c r="RMW9" s="457"/>
      <c r="RNA9" s="457"/>
      <c r="RNE9" s="457"/>
      <c r="RNI9" s="457"/>
      <c r="RNM9" s="457"/>
      <c r="RNQ9" s="457"/>
      <c r="RNU9" s="457"/>
      <c r="RNY9" s="457"/>
      <c r="ROC9" s="457"/>
      <c r="ROG9" s="457"/>
      <c r="ROK9" s="457"/>
      <c r="ROO9" s="457"/>
      <c r="ROS9" s="457"/>
      <c r="ROW9" s="457"/>
      <c r="RPA9" s="457"/>
      <c r="RPE9" s="457"/>
      <c r="RPI9" s="457"/>
      <c r="RPM9" s="457"/>
      <c r="RPQ9" s="457"/>
      <c r="RPU9" s="457"/>
      <c r="RPY9" s="457"/>
      <c r="RQC9" s="457"/>
      <c r="RQG9" s="457"/>
      <c r="RQK9" s="457"/>
      <c r="RQO9" s="457"/>
      <c r="RQS9" s="457"/>
      <c r="RQW9" s="457"/>
      <c r="RRA9" s="457"/>
      <c r="RRE9" s="457"/>
      <c r="RRI9" s="457"/>
      <c r="RRM9" s="457"/>
      <c r="RRQ9" s="457"/>
      <c r="RRU9" s="457"/>
      <c r="RRY9" s="457"/>
      <c r="RSC9" s="457"/>
      <c r="RSG9" s="457"/>
      <c r="RSK9" s="457"/>
      <c r="RSO9" s="457"/>
      <c r="RSS9" s="457"/>
      <c r="RSW9" s="457"/>
      <c r="RTA9" s="457"/>
      <c r="RTE9" s="457"/>
      <c r="RTI9" s="457"/>
      <c r="RTM9" s="457"/>
      <c r="RTQ9" s="457"/>
      <c r="RTU9" s="457"/>
      <c r="RTY9" s="457"/>
      <c r="RUC9" s="457"/>
      <c r="RUG9" s="457"/>
      <c r="RUK9" s="457"/>
      <c r="RUO9" s="457"/>
      <c r="RUS9" s="457"/>
      <c r="RUW9" s="457"/>
      <c r="RVA9" s="457"/>
      <c r="RVE9" s="457"/>
      <c r="RVI9" s="457"/>
      <c r="RVM9" s="457"/>
      <c r="RVQ9" s="457"/>
      <c r="RVU9" s="457"/>
      <c r="RVY9" s="457"/>
      <c r="RWC9" s="457"/>
      <c r="RWG9" s="457"/>
      <c r="RWK9" s="457"/>
      <c r="RWO9" s="457"/>
      <c r="RWS9" s="457"/>
      <c r="RWW9" s="457"/>
      <c r="RXA9" s="457"/>
      <c r="RXE9" s="457"/>
      <c r="RXI9" s="457"/>
      <c r="RXM9" s="457"/>
      <c r="RXQ9" s="457"/>
      <c r="RXU9" s="457"/>
      <c r="RXY9" s="457"/>
      <c r="RYC9" s="457"/>
      <c r="RYG9" s="457"/>
      <c r="RYK9" s="457"/>
      <c r="RYO9" s="457"/>
      <c r="RYS9" s="457"/>
      <c r="RYW9" s="457"/>
      <c r="RZA9" s="457"/>
      <c r="RZE9" s="457"/>
      <c r="RZI9" s="457"/>
      <c r="RZM9" s="457"/>
      <c r="RZQ9" s="457"/>
      <c r="RZU9" s="457"/>
      <c r="RZY9" s="457"/>
      <c r="SAC9" s="457"/>
      <c r="SAG9" s="457"/>
      <c r="SAK9" s="457"/>
      <c r="SAO9" s="457"/>
      <c r="SAS9" s="457"/>
      <c r="SAW9" s="457"/>
      <c r="SBA9" s="457"/>
      <c r="SBE9" s="457"/>
      <c r="SBI9" s="457"/>
      <c r="SBM9" s="457"/>
      <c r="SBQ9" s="457"/>
      <c r="SBU9" s="457"/>
      <c r="SBY9" s="457"/>
      <c r="SCC9" s="457"/>
      <c r="SCG9" s="457"/>
      <c r="SCK9" s="457"/>
      <c r="SCO9" s="457"/>
      <c r="SCS9" s="457"/>
      <c r="SCW9" s="457"/>
      <c r="SDA9" s="457"/>
      <c r="SDE9" s="457"/>
      <c r="SDI9" s="457"/>
      <c r="SDM9" s="457"/>
      <c r="SDQ9" s="457"/>
      <c r="SDU9" s="457"/>
      <c r="SDY9" s="457"/>
      <c r="SEC9" s="457"/>
      <c r="SEG9" s="457"/>
      <c r="SEK9" s="457"/>
      <c r="SEO9" s="457"/>
      <c r="SES9" s="457"/>
      <c r="SEW9" s="457"/>
      <c r="SFA9" s="457"/>
      <c r="SFE9" s="457"/>
      <c r="SFI9" s="457"/>
      <c r="SFM9" s="457"/>
      <c r="SFQ9" s="457"/>
      <c r="SFU9" s="457"/>
      <c r="SFY9" s="457"/>
      <c r="SGC9" s="457"/>
      <c r="SGG9" s="457"/>
      <c r="SGK9" s="457"/>
      <c r="SGO9" s="457"/>
      <c r="SGS9" s="457"/>
      <c r="SGW9" s="457"/>
      <c r="SHA9" s="457"/>
      <c r="SHE9" s="457"/>
      <c r="SHI9" s="457"/>
      <c r="SHM9" s="457"/>
      <c r="SHQ9" s="457"/>
      <c r="SHU9" s="457"/>
      <c r="SHY9" s="457"/>
      <c r="SIC9" s="457"/>
      <c r="SIG9" s="457"/>
      <c r="SIK9" s="457"/>
      <c r="SIO9" s="457"/>
      <c r="SIS9" s="457"/>
      <c r="SIW9" s="457"/>
      <c r="SJA9" s="457"/>
      <c r="SJE9" s="457"/>
      <c r="SJI9" s="457"/>
      <c r="SJM9" s="457"/>
      <c r="SJQ9" s="457"/>
      <c r="SJU9" s="457"/>
      <c r="SJY9" s="457"/>
      <c r="SKC9" s="457"/>
      <c r="SKG9" s="457"/>
      <c r="SKK9" s="457"/>
      <c r="SKO9" s="457"/>
      <c r="SKS9" s="457"/>
      <c r="SKW9" s="457"/>
      <c r="SLA9" s="457"/>
      <c r="SLE9" s="457"/>
      <c r="SLI9" s="457"/>
      <c r="SLM9" s="457"/>
      <c r="SLQ9" s="457"/>
      <c r="SLU9" s="457"/>
      <c r="SLY9" s="457"/>
      <c r="SMC9" s="457"/>
      <c r="SMG9" s="457"/>
      <c r="SMK9" s="457"/>
      <c r="SMO9" s="457"/>
      <c r="SMS9" s="457"/>
      <c r="SMW9" s="457"/>
      <c r="SNA9" s="457"/>
      <c r="SNE9" s="457"/>
      <c r="SNI9" s="457"/>
      <c r="SNM9" s="457"/>
      <c r="SNQ9" s="457"/>
      <c r="SNU9" s="457"/>
      <c r="SNY9" s="457"/>
      <c r="SOC9" s="457"/>
      <c r="SOG9" s="457"/>
      <c r="SOK9" s="457"/>
      <c r="SOO9" s="457"/>
      <c r="SOS9" s="457"/>
      <c r="SOW9" s="457"/>
      <c r="SPA9" s="457"/>
      <c r="SPE9" s="457"/>
      <c r="SPI9" s="457"/>
      <c r="SPM9" s="457"/>
      <c r="SPQ9" s="457"/>
      <c r="SPU9" s="457"/>
      <c r="SPY9" s="457"/>
      <c r="SQC9" s="457"/>
      <c r="SQG9" s="457"/>
      <c r="SQK9" s="457"/>
      <c r="SQO9" s="457"/>
      <c r="SQS9" s="457"/>
      <c r="SQW9" s="457"/>
      <c r="SRA9" s="457"/>
      <c r="SRE9" s="457"/>
      <c r="SRI9" s="457"/>
      <c r="SRM9" s="457"/>
      <c r="SRQ9" s="457"/>
      <c r="SRU9" s="457"/>
      <c r="SRY9" s="457"/>
      <c r="SSC9" s="457"/>
      <c r="SSG9" s="457"/>
      <c r="SSK9" s="457"/>
      <c r="SSO9" s="457"/>
      <c r="SSS9" s="457"/>
      <c r="SSW9" s="457"/>
      <c r="STA9" s="457"/>
      <c r="STE9" s="457"/>
      <c r="STI9" s="457"/>
      <c r="STM9" s="457"/>
      <c r="STQ9" s="457"/>
      <c r="STU9" s="457"/>
      <c r="STY9" s="457"/>
      <c r="SUC9" s="457"/>
      <c r="SUG9" s="457"/>
      <c r="SUK9" s="457"/>
      <c r="SUO9" s="457"/>
      <c r="SUS9" s="457"/>
      <c r="SUW9" s="457"/>
      <c r="SVA9" s="457"/>
      <c r="SVE9" s="457"/>
      <c r="SVI9" s="457"/>
      <c r="SVM9" s="457"/>
      <c r="SVQ9" s="457"/>
      <c r="SVU9" s="457"/>
      <c r="SVY9" s="457"/>
      <c r="SWC9" s="457"/>
      <c r="SWG9" s="457"/>
      <c r="SWK9" s="457"/>
      <c r="SWO9" s="457"/>
      <c r="SWS9" s="457"/>
      <c r="SWW9" s="457"/>
      <c r="SXA9" s="457"/>
      <c r="SXE9" s="457"/>
      <c r="SXI9" s="457"/>
      <c r="SXM9" s="457"/>
      <c r="SXQ9" s="457"/>
      <c r="SXU9" s="457"/>
      <c r="SXY9" s="457"/>
      <c r="SYC9" s="457"/>
      <c r="SYG9" s="457"/>
      <c r="SYK9" s="457"/>
      <c r="SYO9" s="457"/>
      <c r="SYS9" s="457"/>
      <c r="SYW9" s="457"/>
      <c r="SZA9" s="457"/>
      <c r="SZE9" s="457"/>
      <c r="SZI9" s="457"/>
      <c r="SZM9" s="457"/>
      <c r="SZQ9" s="457"/>
      <c r="SZU9" s="457"/>
      <c r="SZY9" s="457"/>
      <c r="TAC9" s="457"/>
      <c r="TAG9" s="457"/>
      <c r="TAK9" s="457"/>
      <c r="TAO9" s="457"/>
      <c r="TAS9" s="457"/>
      <c r="TAW9" s="457"/>
      <c r="TBA9" s="457"/>
      <c r="TBE9" s="457"/>
      <c r="TBI9" s="457"/>
      <c r="TBM9" s="457"/>
      <c r="TBQ9" s="457"/>
      <c r="TBU9" s="457"/>
      <c r="TBY9" s="457"/>
      <c r="TCC9" s="457"/>
      <c r="TCG9" s="457"/>
      <c r="TCK9" s="457"/>
      <c r="TCO9" s="457"/>
      <c r="TCS9" s="457"/>
      <c r="TCW9" s="457"/>
      <c r="TDA9" s="457"/>
      <c r="TDE9" s="457"/>
      <c r="TDI9" s="457"/>
      <c r="TDM9" s="457"/>
      <c r="TDQ9" s="457"/>
      <c r="TDU9" s="457"/>
      <c r="TDY9" s="457"/>
      <c r="TEC9" s="457"/>
      <c r="TEG9" s="457"/>
      <c r="TEK9" s="457"/>
      <c r="TEO9" s="457"/>
      <c r="TES9" s="457"/>
      <c r="TEW9" s="457"/>
      <c r="TFA9" s="457"/>
      <c r="TFE9" s="457"/>
      <c r="TFI9" s="457"/>
      <c r="TFM9" s="457"/>
      <c r="TFQ9" s="457"/>
      <c r="TFU9" s="457"/>
      <c r="TFY9" s="457"/>
      <c r="TGC9" s="457"/>
      <c r="TGG9" s="457"/>
      <c r="TGK9" s="457"/>
      <c r="TGO9" s="457"/>
      <c r="TGS9" s="457"/>
      <c r="TGW9" s="457"/>
      <c r="THA9" s="457"/>
      <c r="THE9" s="457"/>
      <c r="THI9" s="457"/>
      <c r="THM9" s="457"/>
      <c r="THQ9" s="457"/>
      <c r="THU9" s="457"/>
      <c r="THY9" s="457"/>
      <c r="TIC9" s="457"/>
      <c r="TIG9" s="457"/>
      <c r="TIK9" s="457"/>
      <c r="TIO9" s="457"/>
      <c r="TIS9" s="457"/>
      <c r="TIW9" s="457"/>
      <c r="TJA9" s="457"/>
      <c r="TJE9" s="457"/>
      <c r="TJI9" s="457"/>
      <c r="TJM9" s="457"/>
      <c r="TJQ9" s="457"/>
      <c r="TJU9" s="457"/>
      <c r="TJY9" s="457"/>
      <c r="TKC9" s="457"/>
      <c r="TKG9" s="457"/>
      <c r="TKK9" s="457"/>
      <c r="TKO9" s="457"/>
      <c r="TKS9" s="457"/>
      <c r="TKW9" s="457"/>
      <c r="TLA9" s="457"/>
      <c r="TLE9" s="457"/>
      <c r="TLI9" s="457"/>
      <c r="TLM9" s="457"/>
      <c r="TLQ9" s="457"/>
      <c r="TLU9" s="457"/>
      <c r="TLY9" s="457"/>
      <c r="TMC9" s="457"/>
      <c r="TMG9" s="457"/>
      <c r="TMK9" s="457"/>
      <c r="TMO9" s="457"/>
      <c r="TMS9" s="457"/>
      <c r="TMW9" s="457"/>
      <c r="TNA9" s="457"/>
      <c r="TNE9" s="457"/>
      <c r="TNI9" s="457"/>
      <c r="TNM9" s="457"/>
      <c r="TNQ9" s="457"/>
      <c r="TNU9" s="457"/>
      <c r="TNY9" s="457"/>
      <c r="TOC9" s="457"/>
      <c r="TOG9" s="457"/>
      <c r="TOK9" s="457"/>
      <c r="TOO9" s="457"/>
      <c r="TOS9" s="457"/>
      <c r="TOW9" s="457"/>
      <c r="TPA9" s="457"/>
      <c r="TPE9" s="457"/>
      <c r="TPI9" s="457"/>
      <c r="TPM9" s="457"/>
      <c r="TPQ9" s="457"/>
      <c r="TPU9" s="457"/>
      <c r="TPY9" s="457"/>
      <c r="TQC9" s="457"/>
      <c r="TQG9" s="457"/>
      <c r="TQK9" s="457"/>
      <c r="TQO9" s="457"/>
      <c r="TQS9" s="457"/>
      <c r="TQW9" s="457"/>
      <c r="TRA9" s="457"/>
      <c r="TRE9" s="457"/>
      <c r="TRI9" s="457"/>
      <c r="TRM9" s="457"/>
      <c r="TRQ9" s="457"/>
      <c r="TRU9" s="457"/>
      <c r="TRY9" s="457"/>
      <c r="TSC9" s="457"/>
      <c r="TSG9" s="457"/>
      <c r="TSK9" s="457"/>
      <c r="TSO9" s="457"/>
      <c r="TSS9" s="457"/>
      <c r="TSW9" s="457"/>
      <c r="TTA9" s="457"/>
      <c r="TTE9" s="457"/>
      <c r="TTI9" s="457"/>
      <c r="TTM9" s="457"/>
      <c r="TTQ9" s="457"/>
      <c r="TTU9" s="457"/>
      <c r="TTY9" s="457"/>
      <c r="TUC9" s="457"/>
      <c r="TUG9" s="457"/>
      <c r="TUK9" s="457"/>
      <c r="TUO9" s="457"/>
      <c r="TUS9" s="457"/>
      <c r="TUW9" s="457"/>
      <c r="TVA9" s="457"/>
      <c r="TVE9" s="457"/>
      <c r="TVI9" s="457"/>
      <c r="TVM9" s="457"/>
      <c r="TVQ9" s="457"/>
      <c r="TVU9" s="457"/>
      <c r="TVY9" s="457"/>
      <c r="TWC9" s="457"/>
      <c r="TWG9" s="457"/>
      <c r="TWK9" s="457"/>
      <c r="TWO9" s="457"/>
      <c r="TWS9" s="457"/>
      <c r="TWW9" s="457"/>
      <c r="TXA9" s="457"/>
      <c r="TXE9" s="457"/>
      <c r="TXI9" s="457"/>
      <c r="TXM9" s="457"/>
      <c r="TXQ9" s="457"/>
      <c r="TXU9" s="457"/>
      <c r="TXY9" s="457"/>
      <c r="TYC9" s="457"/>
      <c r="TYG9" s="457"/>
      <c r="TYK9" s="457"/>
      <c r="TYO9" s="457"/>
      <c r="TYS9" s="457"/>
      <c r="TYW9" s="457"/>
      <c r="TZA9" s="457"/>
      <c r="TZE9" s="457"/>
      <c r="TZI9" s="457"/>
      <c r="TZM9" s="457"/>
      <c r="TZQ9" s="457"/>
      <c r="TZU9" s="457"/>
      <c r="TZY9" s="457"/>
      <c r="UAC9" s="457"/>
      <c r="UAG9" s="457"/>
      <c r="UAK9" s="457"/>
      <c r="UAO9" s="457"/>
      <c r="UAS9" s="457"/>
      <c r="UAW9" s="457"/>
      <c r="UBA9" s="457"/>
      <c r="UBE9" s="457"/>
      <c r="UBI9" s="457"/>
      <c r="UBM9" s="457"/>
      <c r="UBQ9" s="457"/>
      <c r="UBU9" s="457"/>
      <c r="UBY9" s="457"/>
      <c r="UCC9" s="457"/>
      <c r="UCG9" s="457"/>
      <c r="UCK9" s="457"/>
      <c r="UCO9" s="457"/>
      <c r="UCS9" s="457"/>
      <c r="UCW9" s="457"/>
      <c r="UDA9" s="457"/>
      <c r="UDE9" s="457"/>
      <c r="UDI9" s="457"/>
      <c r="UDM9" s="457"/>
      <c r="UDQ9" s="457"/>
      <c r="UDU9" s="457"/>
      <c r="UDY9" s="457"/>
      <c r="UEC9" s="457"/>
      <c r="UEG9" s="457"/>
      <c r="UEK9" s="457"/>
      <c r="UEO9" s="457"/>
      <c r="UES9" s="457"/>
      <c r="UEW9" s="457"/>
      <c r="UFA9" s="457"/>
      <c r="UFE9" s="457"/>
      <c r="UFI9" s="457"/>
      <c r="UFM9" s="457"/>
      <c r="UFQ9" s="457"/>
      <c r="UFU9" s="457"/>
      <c r="UFY9" s="457"/>
      <c r="UGC9" s="457"/>
      <c r="UGG9" s="457"/>
      <c r="UGK9" s="457"/>
      <c r="UGO9" s="457"/>
      <c r="UGS9" s="457"/>
      <c r="UGW9" s="457"/>
      <c r="UHA9" s="457"/>
      <c r="UHE9" s="457"/>
      <c r="UHI9" s="457"/>
      <c r="UHM9" s="457"/>
      <c r="UHQ9" s="457"/>
      <c r="UHU9" s="457"/>
      <c r="UHY9" s="457"/>
      <c r="UIC9" s="457"/>
      <c r="UIG9" s="457"/>
      <c r="UIK9" s="457"/>
      <c r="UIO9" s="457"/>
      <c r="UIS9" s="457"/>
      <c r="UIW9" s="457"/>
      <c r="UJA9" s="457"/>
      <c r="UJE9" s="457"/>
      <c r="UJI9" s="457"/>
      <c r="UJM9" s="457"/>
      <c r="UJQ9" s="457"/>
      <c r="UJU9" s="457"/>
      <c r="UJY9" s="457"/>
      <c r="UKC9" s="457"/>
      <c r="UKG9" s="457"/>
      <c r="UKK9" s="457"/>
      <c r="UKO9" s="457"/>
      <c r="UKS9" s="457"/>
      <c r="UKW9" s="457"/>
      <c r="ULA9" s="457"/>
      <c r="ULE9" s="457"/>
      <c r="ULI9" s="457"/>
      <c r="ULM9" s="457"/>
      <c r="ULQ9" s="457"/>
      <c r="ULU9" s="457"/>
      <c r="ULY9" s="457"/>
      <c r="UMC9" s="457"/>
      <c r="UMG9" s="457"/>
      <c r="UMK9" s="457"/>
      <c r="UMO9" s="457"/>
      <c r="UMS9" s="457"/>
      <c r="UMW9" s="457"/>
      <c r="UNA9" s="457"/>
      <c r="UNE9" s="457"/>
      <c r="UNI9" s="457"/>
      <c r="UNM9" s="457"/>
      <c r="UNQ9" s="457"/>
      <c r="UNU9" s="457"/>
      <c r="UNY9" s="457"/>
      <c r="UOC9" s="457"/>
      <c r="UOG9" s="457"/>
      <c r="UOK9" s="457"/>
      <c r="UOO9" s="457"/>
      <c r="UOS9" s="457"/>
      <c r="UOW9" s="457"/>
      <c r="UPA9" s="457"/>
      <c r="UPE9" s="457"/>
      <c r="UPI9" s="457"/>
      <c r="UPM9" s="457"/>
      <c r="UPQ9" s="457"/>
      <c r="UPU9" s="457"/>
      <c r="UPY9" s="457"/>
      <c r="UQC9" s="457"/>
      <c r="UQG9" s="457"/>
      <c r="UQK9" s="457"/>
      <c r="UQO9" s="457"/>
      <c r="UQS9" s="457"/>
      <c r="UQW9" s="457"/>
      <c r="URA9" s="457"/>
      <c r="URE9" s="457"/>
      <c r="URI9" s="457"/>
      <c r="URM9" s="457"/>
      <c r="URQ9" s="457"/>
      <c r="URU9" s="457"/>
      <c r="URY9" s="457"/>
      <c r="USC9" s="457"/>
      <c r="USG9" s="457"/>
      <c r="USK9" s="457"/>
      <c r="USO9" s="457"/>
      <c r="USS9" s="457"/>
      <c r="USW9" s="457"/>
      <c r="UTA9" s="457"/>
      <c r="UTE9" s="457"/>
      <c r="UTI9" s="457"/>
      <c r="UTM9" s="457"/>
      <c r="UTQ9" s="457"/>
      <c r="UTU9" s="457"/>
      <c r="UTY9" s="457"/>
      <c r="UUC9" s="457"/>
      <c r="UUG9" s="457"/>
      <c r="UUK9" s="457"/>
      <c r="UUO9" s="457"/>
      <c r="UUS9" s="457"/>
      <c r="UUW9" s="457"/>
      <c r="UVA9" s="457"/>
      <c r="UVE9" s="457"/>
      <c r="UVI9" s="457"/>
      <c r="UVM9" s="457"/>
      <c r="UVQ9" s="457"/>
      <c r="UVU9" s="457"/>
      <c r="UVY9" s="457"/>
      <c r="UWC9" s="457"/>
      <c r="UWG9" s="457"/>
      <c r="UWK9" s="457"/>
      <c r="UWO9" s="457"/>
      <c r="UWS9" s="457"/>
      <c r="UWW9" s="457"/>
      <c r="UXA9" s="457"/>
      <c r="UXE9" s="457"/>
      <c r="UXI9" s="457"/>
      <c r="UXM9" s="457"/>
      <c r="UXQ9" s="457"/>
      <c r="UXU9" s="457"/>
      <c r="UXY9" s="457"/>
      <c r="UYC9" s="457"/>
      <c r="UYG9" s="457"/>
      <c r="UYK9" s="457"/>
      <c r="UYO9" s="457"/>
      <c r="UYS9" s="457"/>
      <c r="UYW9" s="457"/>
      <c r="UZA9" s="457"/>
      <c r="UZE9" s="457"/>
      <c r="UZI9" s="457"/>
      <c r="UZM9" s="457"/>
      <c r="UZQ9" s="457"/>
      <c r="UZU9" s="457"/>
      <c r="UZY9" s="457"/>
      <c r="VAC9" s="457"/>
      <c r="VAG9" s="457"/>
      <c r="VAK9" s="457"/>
      <c r="VAO9" s="457"/>
      <c r="VAS9" s="457"/>
      <c r="VAW9" s="457"/>
      <c r="VBA9" s="457"/>
      <c r="VBE9" s="457"/>
      <c r="VBI9" s="457"/>
      <c r="VBM9" s="457"/>
      <c r="VBQ9" s="457"/>
      <c r="VBU9" s="457"/>
      <c r="VBY9" s="457"/>
      <c r="VCC9" s="457"/>
      <c r="VCG9" s="457"/>
      <c r="VCK9" s="457"/>
      <c r="VCO9" s="457"/>
      <c r="VCS9" s="457"/>
      <c r="VCW9" s="457"/>
      <c r="VDA9" s="457"/>
      <c r="VDE9" s="457"/>
      <c r="VDI9" s="457"/>
      <c r="VDM9" s="457"/>
      <c r="VDQ9" s="457"/>
      <c r="VDU9" s="457"/>
      <c r="VDY9" s="457"/>
      <c r="VEC9" s="457"/>
      <c r="VEG9" s="457"/>
      <c r="VEK9" s="457"/>
      <c r="VEO9" s="457"/>
      <c r="VES9" s="457"/>
      <c r="VEW9" s="457"/>
      <c r="VFA9" s="457"/>
      <c r="VFE9" s="457"/>
      <c r="VFI9" s="457"/>
      <c r="VFM9" s="457"/>
      <c r="VFQ9" s="457"/>
      <c r="VFU9" s="457"/>
      <c r="VFY9" s="457"/>
      <c r="VGC9" s="457"/>
      <c r="VGG9" s="457"/>
      <c r="VGK9" s="457"/>
      <c r="VGO9" s="457"/>
      <c r="VGS9" s="457"/>
      <c r="VGW9" s="457"/>
      <c r="VHA9" s="457"/>
      <c r="VHE9" s="457"/>
      <c r="VHI9" s="457"/>
      <c r="VHM9" s="457"/>
      <c r="VHQ9" s="457"/>
      <c r="VHU9" s="457"/>
      <c r="VHY9" s="457"/>
      <c r="VIC9" s="457"/>
      <c r="VIG9" s="457"/>
      <c r="VIK9" s="457"/>
      <c r="VIO9" s="457"/>
      <c r="VIS9" s="457"/>
      <c r="VIW9" s="457"/>
      <c r="VJA9" s="457"/>
      <c r="VJE9" s="457"/>
      <c r="VJI9" s="457"/>
      <c r="VJM9" s="457"/>
      <c r="VJQ9" s="457"/>
      <c r="VJU9" s="457"/>
      <c r="VJY9" s="457"/>
      <c r="VKC9" s="457"/>
      <c r="VKG9" s="457"/>
      <c r="VKK9" s="457"/>
      <c r="VKO9" s="457"/>
      <c r="VKS9" s="457"/>
      <c r="VKW9" s="457"/>
      <c r="VLA9" s="457"/>
      <c r="VLE9" s="457"/>
      <c r="VLI9" s="457"/>
      <c r="VLM9" s="457"/>
      <c r="VLQ9" s="457"/>
      <c r="VLU9" s="457"/>
      <c r="VLY9" s="457"/>
      <c r="VMC9" s="457"/>
      <c r="VMG9" s="457"/>
      <c r="VMK9" s="457"/>
      <c r="VMO9" s="457"/>
      <c r="VMS9" s="457"/>
      <c r="VMW9" s="457"/>
      <c r="VNA9" s="457"/>
      <c r="VNE9" s="457"/>
      <c r="VNI9" s="457"/>
      <c r="VNM9" s="457"/>
      <c r="VNQ9" s="457"/>
      <c r="VNU9" s="457"/>
      <c r="VNY9" s="457"/>
      <c r="VOC9" s="457"/>
      <c r="VOG9" s="457"/>
      <c r="VOK9" s="457"/>
      <c r="VOO9" s="457"/>
      <c r="VOS9" s="457"/>
      <c r="VOW9" s="457"/>
      <c r="VPA9" s="457"/>
      <c r="VPE9" s="457"/>
      <c r="VPI9" s="457"/>
      <c r="VPM9" s="457"/>
      <c r="VPQ9" s="457"/>
      <c r="VPU9" s="457"/>
      <c r="VPY9" s="457"/>
      <c r="VQC9" s="457"/>
      <c r="VQG9" s="457"/>
      <c r="VQK9" s="457"/>
      <c r="VQO9" s="457"/>
      <c r="VQS9" s="457"/>
      <c r="VQW9" s="457"/>
      <c r="VRA9" s="457"/>
      <c r="VRE9" s="457"/>
      <c r="VRI9" s="457"/>
      <c r="VRM9" s="457"/>
      <c r="VRQ9" s="457"/>
      <c r="VRU9" s="457"/>
      <c r="VRY9" s="457"/>
      <c r="VSC9" s="457"/>
      <c r="VSG9" s="457"/>
      <c r="VSK9" s="457"/>
      <c r="VSO9" s="457"/>
      <c r="VSS9" s="457"/>
      <c r="VSW9" s="457"/>
      <c r="VTA9" s="457"/>
      <c r="VTE9" s="457"/>
      <c r="VTI9" s="457"/>
      <c r="VTM9" s="457"/>
      <c r="VTQ9" s="457"/>
      <c r="VTU9" s="457"/>
      <c r="VTY9" s="457"/>
      <c r="VUC9" s="457"/>
      <c r="VUG9" s="457"/>
      <c r="VUK9" s="457"/>
      <c r="VUO9" s="457"/>
      <c r="VUS9" s="457"/>
      <c r="VUW9" s="457"/>
      <c r="VVA9" s="457"/>
      <c r="VVE9" s="457"/>
      <c r="VVI9" s="457"/>
      <c r="VVM9" s="457"/>
      <c r="VVQ9" s="457"/>
      <c r="VVU9" s="457"/>
      <c r="VVY9" s="457"/>
      <c r="VWC9" s="457"/>
      <c r="VWG9" s="457"/>
      <c r="VWK9" s="457"/>
      <c r="VWO9" s="457"/>
      <c r="VWS9" s="457"/>
      <c r="VWW9" s="457"/>
      <c r="VXA9" s="457"/>
      <c r="VXE9" s="457"/>
      <c r="VXI9" s="457"/>
      <c r="VXM9" s="457"/>
      <c r="VXQ9" s="457"/>
      <c r="VXU9" s="457"/>
      <c r="VXY9" s="457"/>
      <c r="VYC9" s="457"/>
      <c r="VYG9" s="457"/>
      <c r="VYK9" s="457"/>
      <c r="VYO9" s="457"/>
      <c r="VYS9" s="457"/>
      <c r="VYW9" s="457"/>
      <c r="VZA9" s="457"/>
      <c r="VZE9" s="457"/>
      <c r="VZI9" s="457"/>
      <c r="VZM9" s="457"/>
      <c r="VZQ9" s="457"/>
      <c r="VZU9" s="457"/>
      <c r="VZY9" s="457"/>
      <c r="WAC9" s="457"/>
      <c r="WAG9" s="457"/>
      <c r="WAK9" s="457"/>
      <c r="WAO9" s="457"/>
      <c r="WAS9" s="457"/>
      <c r="WAW9" s="457"/>
      <c r="WBA9" s="457"/>
      <c r="WBE9" s="457"/>
      <c r="WBI9" s="457"/>
      <c r="WBM9" s="457"/>
      <c r="WBQ9" s="457"/>
      <c r="WBU9" s="457"/>
      <c r="WBY9" s="457"/>
      <c r="WCC9" s="457"/>
      <c r="WCG9" s="457"/>
      <c r="WCK9" s="457"/>
      <c r="WCO9" s="457"/>
      <c r="WCS9" s="457"/>
      <c r="WCW9" s="457"/>
      <c r="WDA9" s="457"/>
      <c r="WDE9" s="457"/>
      <c r="WDI9" s="457"/>
      <c r="WDM9" s="457"/>
      <c r="WDQ9" s="457"/>
      <c r="WDU9" s="457"/>
      <c r="WDY9" s="457"/>
      <c r="WEC9" s="457"/>
      <c r="WEG9" s="457"/>
      <c r="WEK9" s="457"/>
      <c r="WEO9" s="457"/>
      <c r="WES9" s="457"/>
      <c r="WEW9" s="457"/>
      <c r="WFA9" s="457"/>
      <c r="WFE9" s="457"/>
      <c r="WFI9" s="457"/>
      <c r="WFM9" s="457"/>
      <c r="WFQ9" s="457"/>
      <c r="WFU9" s="457"/>
      <c r="WFY9" s="457"/>
      <c r="WGC9" s="457"/>
      <c r="WGG9" s="457"/>
      <c r="WGK9" s="457"/>
      <c r="WGO9" s="457"/>
      <c r="WGS9" s="457"/>
      <c r="WGW9" s="457"/>
      <c r="WHA9" s="457"/>
      <c r="WHE9" s="457"/>
      <c r="WHI9" s="457"/>
      <c r="WHM9" s="457"/>
      <c r="WHQ9" s="457"/>
      <c r="WHU9" s="457"/>
      <c r="WHY9" s="457"/>
      <c r="WIC9" s="457"/>
      <c r="WIG9" s="457"/>
      <c r="WIK9" s="457"/>
      <c r="WIO9" s="457"/>
      <c r="WIS9" s="457"/>
      <c r="WIW9" s="457"/>
      <c r="WJA9" s="457"/>
      <c r="WJE9" s="457"/>
      <c r="WJI9" s="457"/>
      <c r="WJM9" s="457"/>
      <c r="WJQ9" s="457"/>
      <c r="WJU9" s="457"/>
      <c r="WJY9" s="457"/>
      <c r="WKC9" s="457"/>
      <c r="WKG9" s="457"/>
      <c r="WKK9" s="457"/>
      <c r="WKO9" s="457"/>
      <c r="WKS9" s="457"/>
      <c r="WKW9" s="457"/>
      <c r="WLA9" s="457"/>
      <c r="WLE9" s="457"/>
      <c r="WLI9" s="457"/>
      <c r="WLM9" s="457"/>
      <c r="WLQ9" s="457"/>
      <c r="WLU9" s="457"/>
      <c r="WLY9" s="457"/>
      <c r="WMC9" s="457"/>
      <c r="WMG9" s="457"/>
      <c r="WMK9" s="457"/>
      <c r="WMO9" s="457"/>
      <c r="WMS9" s="457"/>
      <c r="WMW9" s="457"/>
      <c r="WNA9" s="457"/>
      <c r="WNE9" s="457"/>
      <c r="WNI9" s="457"/>
      <c r="WNM9" s="457"/>
      <c r="WNQ9" s="457"/>
      <c r="WNU9" s="457"/>
      <c r="WNY9" s="457"/>
      <c r="WOC9" s="457"/>
      <c r="WOG9" s="457"/>
      <c r="WOK9" s="457"/>
      <c r="WOO9" s="457"/>
      <c r="WOS9" s="457"/>
      <c r="WOW9" s="457"/>
      <c r="WPA9" s="457"/>
      <c r="WPE9" s="457"/>
      <c r="WPI9" s="457"/>
      <c r="WPM9" s="457"/>
      <c r="WPQ9" s="457"/>
      <c r="WPU9" s="457"/>
      <c r="WPY9" s="457"/>
      <c r="WQC9" s="457"/>
      <c r="WQG9" s="457"/>
      <c r="WQK9" s="457"/>
      <c r="WQO9" s="457"/>
      <c r="WQS9" s="457"/>
      <c r="WQW9" s="457"/>
      <c r="WRA9" s="457"/>
      <c r="WRE9" s="457"/>
      <c r="WRI9" s="457"/>
      <c r="WRM9" s="457"/>
      <c r="WRQ9" s="457"/>
      <c r="WRU9" s="457"/>
      <c r="WRY9" s="457"/>
      <c r="WSC9" s="457"/>
      <c r="WSG9" s="457"/>
      <c r="WSK9" s="457"/>
      <c r="WSO9" s="457"/>
      <c r="WSS9" s="457"/>
      <c r="WSW9" s="457"/>
      <c r="WTA9" s="457"/>
      <c r="WTE9" s="457"/>
      <c r="WTI9" s="457"/>
      <c r="WTM9" s="457"/>
      <c r="WTQ9" s="457"/>
      <c r="WTU9" s="457"/>
      <c r="WTY9" s="457"/>
      <c r="WUC9" s="457"/>
      <c r="WUG9" s="457"/>
      <c r="WUK9" s="457"/>
      <c r="WUO9" s="457"/>
      <c r="WUS9" s="457"/>
      <c r="WUW9" s="457"/>
      <c r="WVA9" s="457"/>
      <c r="WVE9" s="457"/>
      <c r="WVI9" s="457"/>
      <c r="WVM9" s="457"/>
      <c r="WVQ9" s="457"/>
      <c r="WVU9" s="457"/>
      <c r="WVY9" s="457"/>
      <c r="WWC9" s="457"/>
      <c r="WWG9" s="457"/>
      <c r="WWK9" s="457"/>
      <c r="WWO9" s="457"/>
      <c r="WWS9" s="457"/>
      <c r="WWW9" s="457"/>
      <c r="WXA9" s="457"/>
      <c r="WXE9" s="457"/>
      <c r="WXI9" s="457"/>
      <c r="WXM9" s="457"/>
      <c r="WXQ9" s="457"/>
      <c r="WXU9" s="457"/>
      <c r="WXY9" s="457"/>
      <c r="WYC9" s="457"/>
      <c r="WYG9" s="457"/>
      <c r="WYK9" s="457"/>
      <c r="WYO9" s="457"/>
      <c r="WYS9" s="457"/>
      <c r="WYW9" s="457"/>
      <c r="WZA9" s="457"/>
      <c r="WZE9" s="457"/>
      <c r="WZI9" s="457"/>
      <c r="WZM9" s="457"/>
      <c r="WZQ9" s="457"/>
      <c r="WZU9" s="457"/>
      <c r="WZY9" s="457"/>
      <c r="XAC9" s="457"/>
      <c r="XAG9" s="457"/>
      <c r="XAK9" s="457"/>
      <c r="XAO9" s="457"/>
      <c r="XAS9" s="457"/>
      <c r="XAW9" s="457"/>
      <c r="XBA9" s="457"/>
      <c r="XBE9" s="457"/>
      <c r="XBI9" s="457"/>
      <c r="XBM9" s="457"/>
      <c r="XBQ9" s="457"/>
      <c r="XBU9" s="457"/>
      <c r="XBY9" s="457"/>
      <c r="XCC9" s="457"/>
      <c r="XCG9" s="457"/>
      <c r="XCK9" s="457"/>
      <c r="XCO9" s="457"/>
      <c r="XCS9" s="457"/>
      <c r="XCW9" s="457"/>
      <c r="XDA9" s="457"/>
      <c r="XDE9" s="457"/>
      <c r="XDI9" s="457"/>
      <c r="XDM9" s="457"/>
      <c r="XDQ9" s="457"/>
      <c r="XDU9" s="457"/>
      <c r="XDY9" s="457"/>
      <c r="XEC9" s="457"/>
      <c r="XEG9" s="457"/>
      <c r="XEK9" s="457"/>
      <c r="XEO9" s="457"/>
      <c r="XES9" s="457"/>
      <c r="XEW9" s="457"/>
      <c r="XFA9" s="457"/>
    </row>
    <row r="10" spans="1:1021 1025:2045 2049:3069 3073:4093 4097:5117 5121:6141 6145:7165 7169:8189 8193:9213 9217:10237 10241:11261 11265:12285 12289:13309 13313:14333 14337:15357 15361:16381" s="248" customFormat="1" ht="44.25" customHeight="1" x14ac:dyDescent="0.2">
      <c r="A10" s="132" t="s">
        <v>44</v>
      </c>
      <c r="B10" s="69" t="s">
        <v>54</v>
      </c>
      <c r="C10" s="127" t="s">
        <v>656</v>
      </c>
      <c r="D10" s="135" t="s">
        <v>55</v>
      </c>
      <c r="E10" s="215">
        <f>ROUND(L15*0.15,2)</f>
        <v>119.54</v>
      </c>
      <c r="F10" s="270">
        <v>8</v>
      </c>
      <c r="G10" s="270"/>
      <c r="H10" s="270"/>
      <c r="I10" s="457"/>
      <c r="J10" s="20"/>
      <c r="K10" s="20"/>
      <c r="L10" s="20"/>
      <c r="M10" s="457"/>
      <c r="Q10" s="457"/>
      <c r="U10" s="457"/>
      <c r="Y10" s="457"/>
      <c r="AC10" s="457"/>
      <c r="AG10" s="457"/>
      <c r="AK10" s="457"/>
      <c r="AO10" s="457"/>
      <c r="AS10" s="457"/>
      <c r="AW10" s="457"/>
      <c r="BA10" s="457"/>
      <c r="BE10" s="457"/>
      <c r="BI10" s="457"/>
      <c r="BM10" s="457"/>
      <c r="BQ10" s="457"/>
      <c r="BU10" s="457"/>
      <c r="BY10" s="457"/>
      <c r="CC10" s="457"/>
      <c r="CG10" s="457"/>
      <c r="CK10" s="457"/>
      <c r="CO10" s="457"/>
      <c r="CS10" s="457"/>
      <c r="CW10" s="457"/>
      <c r="DA10" s="457"/>
      <c r="DE10" s="457"/>
      <c r="DI10" s="457"/>
      <c r="DM10" s="457"/>
      <c r="DQ10" s="457"/>
      <c r="DU10" s="457"/>
      <c r="DY10" s="457"/>
      <c r="EC10" s="457"/>
      <c r="EG10" s="457"/>
      <c r="EK10" s="457"/>
      <c r="EO10" s="457"/>
      <c r="ES10" s="457"/>
      <c r="EW10" s="457"/>
      <c r="FA10" s="457"/>
      <c r="FE10" s="457"/>
      <c r="FI10" s="457"/>
      <c r="FM10" s="457"/>
      <c r="FQ10" s="457"/>
      <c r="FU10" s="457"/>
      <c r="FY10" s="457"/>
      <c r="GC10" s="457"/>
      <c r="GG10" s="457"/>
      <c r="GK10" s="457"/>
      <c r="GO10" s="457"/>
      <c r="GS10" s="457"/>
      <c r="GW10" s="457"/>
      <c r="HA10" s="457"/>
      <c r="HE10" s="457"/>
      <c r="HI10" s="457"/>
      <c r="HM10" s="457"/>
      <c r="HQ10" s="457"/>
      <c r="HU10" s="457"/>
      <c r="HY10" s="457"/>
      <c r="IC10" s="457"/>
      <c r="IG10" s="457"/>
      <c r="IK10" s="457"/>
      <c r="IO10" s="457"/>
      <c r="IS10" s="457"/>
      <c r="IW10" s="457"/>
      <c r="JA10" s="457"/>
      <c r="JE10" s="457"/>
      <c r="JI10" s="457"/>
      <c r="JM10" s="457"/>
      <c r="JQ10" s="457"/>
      <c r="JU10" s="457"/>
      <c r="JY10" s="457"/>
      <c r="KC10" s="457"/>
      <c r="KG10" s="457"/>
      <c r="KK10" s="457"/>
      <c r="KO10" s="457"/>
      <c r="KS10" s="457"/>
      <c r="KW10" s="457"/>
      <c r="LA10" s="457"/>
      <c r="LE10" s="457"/>
      <c r="LI10" s="457"/>
      <c r="LM10" s="457"/>
      <c r="LQ10" s="457"/>
      <c r="LU10" s="457"/>
      <c r="LY10" s="457"/>
      <c r="MC10" s="457"/>
      <c r="MG10" s="457"/>
      <c r="MK10" s="457"/>
      <c r="MO10" s="457"/>
      <c r="MS10" s="457"/>
      <c r="MW10" s="457"/>
      <c r="NA10" s="457"/>
      <c r="NE10" s="457"/>
      <c r="NI10" s="457"/>
      <c r="NM10" s="457"/>
      <c r="NQ10" s="457"/>
      <c r="NU10" s="457"/>
      <c r="NY10" s="457"/>
      <c r="OC10" s="457"/>
      <c r="OG10" s="457"/>
      <c r="OK10" s="457"/>
      <c r="OO10" s="457"/>
      <c r="OS10" s="457"/>
      <c r="OW10" s="457"/>
      <c r="PA10" s="457"/>
      <c r="PE10" s="457"/>
      <c r="PI10" s="457"/>
      <c r="PM10" s="457"/>
      <c r="PQ10" s="457"/>
      <c r="PU10" s="457"/>
      <c r="PY10" s="457"/>
      <c r="QC10" s="457"/>
      <c r="QG10" s="457"/>
      <c r="QK10" s="457"/>
      <c r="QO10" s="457"/>
      <c r="QS10" s="457"/>
      <c r="QW10" s="457"/>
      <c r="RA10" s="457"/>
      <c r="RE10" s="457"/>
      <c r="RI10" s="457"/>
      <c r="RM10" s="457"/>
      <c r="RQ10" s="457"/>
      <c r="RU10" s="457"/>
      <c r="RY10" s="457"/>
      <c r="SC10" s="457"/>
      <c r="SG10" s="457"/>
      <c r="SK10" s="457"/>
      <c r="SO10" s="457"/>
      <c r="SS10" s="457"/>
      <c r="SW10" s="457"/>
      <c r="TA10" s="457"/>
      <c r="TE10" s="457"/>
      <c r="TI10" s="457"/>
      <c r="TM10" s="457"/>
      <c r="TQ10" s="457"/>
      <c r="TU10" s="457"/>
      <c r="TY10" s="457"/>
      <c r="UC10" s="457"/>
      <c r="UG10" s="457"/>
      <c r="UK10" s="457"/>
      <c r="UO10" s="457"/>
      <c r="US10" s="457"/>
      <c r="UW10" s="457"/>
      <c r="VA10" s="457"/>
      <c r="VE10" s="457"/>
      <c r="VI10" s="457"/>
      <c r="VM10" s="457"/>
      <c r="VQ10" s="457"/>
      <c r="VU10" s="457"/>
      <c r="VY10" s="457"/>
      <c r="WC10" s="457"/>
      <c r="WG10" s="457"/>
      <c r="WK10" s="457"/>
      <c r="WO10" s="457"/>
      <c r="WS10" s="457"/>
      <c r="WW10" s="457"/>
      <c r="XA10" s="457"/>
      <c r="XE10" s="457"/>
      <c r="XI10" s="457"/>
      <c r="XM10" s="457"/>
      <c r="XQ10" s="457"/>
      <c r="XU10" s="457"/>
      <c r="XY10" s="457"/>
      <c r="YC10" s="457"/>
      <c r="YG10" s="457"/>
      <c r="YK10" s="457"/>
      <c r="YO10" s="457"/>
      <c r="YS10" s="457"/>
      <c r="YW10" s="457"/>
      <c r="ZA10" s="457"/>
      <c r="ZE10" s="457"/>
      <c r="ZI10" s="457"/>
      <c r="ZM10" s="457"/>
      <c r="ZQ10" s="457"/>
      <c r="ZU10" s="457"/>
      <c r="ZY10" s="457"/>
      <c r="AAC10" s="457"/>
      <c r="AAG10" s="457"/>
      <c r="AAK10" s="457"/>
      <c r="AAO10" s="457"/>
      <c r="AAS10" s="457"/>
      <c r="AAW10" s="457"/>
      <c r="ABA10" s="457"/>
      <c r="ABE10" s="457"/>
      <c r="ABI10" s="457"/>
      <c r="ABM10" s="457"/>
      <c r="ABQ10" s="457"/>
      <c r="ABU10" s="457"/>
      <c r="ABY10" s="457"/>
      <c r="ACC10" s="457"/>
      <c r="ACG10" s="457"/>
      <c r="ACK10" s="457"/>
      <c r="ACO10" s="457"/>
      <c r="ACS10" s="457"/>
      <c r="ACW10" s="457"/>
      <c r="ADA10" s="457"/>
      <c r="ADE10" s="457"/>
      <c r="ADI10" s="457"/>
      <c r="ADM10" s="457"/>
      <c r="ADQ10" s="457"/>
      <c r="ADU10" s="457"/>
      <c r="ADY10" s="457"/>
      <c r="AEC10" s="457"/>
      <c r="AEG10" s="457"/>
      <c r="AEK10" s="457"/>
      <c r="AEO10" s="457"/>
      <c r="AES10" s="457"/>
      <c r="AEW10" s="457"/>
      <c r="AFA10" s="457"/>
      <c r="AFE10" s="457"/>
      <c r="AFI10" s="457"/>
      <c r="AFM10" s="457"/>
      <c r="AFQ10" s="457"/>
      <c r="AFU10" s="457"/>
      <c r="AFY10" s="457"/>
      <c r="AGC10" s="457"/>
      <c r="AGG10" s="457"/>
      <c r="AGK10" s="457"/>
      <c r="AGO10" s="457"/>
      <c r="AGS10" s="457"/>
      <c r="AGW10" s="457"/>
      <c r="AHA10" s="457"/>
      <c r="AHE10" s="457"/>
      <c r="AHI10" s="457"/>
      <c r="AHM10" s="457"/>
      <c r="AHQ10" s="457"/>
      <c r="AHU10" s="457"/>
      <c r="AHY10" s="457"/>
      <c r="AIC10" s="457"/>
      <c r="AIG10" s="457"/>
      <c r="AIK10" s="457"/>
      <c r="AIO10" s="457"/>
      <c r="AIS10" s="457"/>
      <c r="AIW10" s="457"/>
      <c r="AJA10" s="457"/>
      <c r="AJE10" s="457"/>
      <c r="AJI10" s="457"/>
      <c r="AJM10" s="457"/>
      <c r="AJQ10" s="457"/>
      <c r="AJU10" s="457"/>
      <c r="AJY10" s="457"/>
      <c r="AKC10" s="457"/>
      <c r="AKG10" s="457"/>
      <c r="AKK10" s="457"/>
      <c r="AKO10" s="457"/>
      <c r="AKS10" s="457"/>
      <c r="AKW10" s="457"/>
      <c r="ALA10" s="457"/>
      <c r="ALE10" s="457"/>
      <c r="ALI10" s="457"/>
      <c r="ALM10" s="457"/>
      <c r="ALQ10" s="457"/>
      <c r="ALU10" s="457"/>
      <c r="ALY10" s="457"/>
      <c r="AMC10" s="457"/>
      <c r="AMG10" s="457"/>
      <c r="AMK10" s="457"/>
      <c r="AMO10" s="457"/>
      <c r="AMS10" s="457"/>
      <c r="AMW10" s="457"/>
      <c r="ANA10" s="457"/>
      <c r="ANE10" s="457"/>
      <c r="ANI10" s="457"/>
      <c r="ANM10" s="457"/>
      <c r="ANQ10" s="457"/>
      <c r="ANU10" s="457"/>
      <c r="ANY10" s="457"/>
      <c r="AOC10" s="457"/>
      <c r="AOG10" s="457"/>
      <c r="AOK10" s="457"/>
      <c r="AOO10" s="457"/>
      <c r="AOS10" s="457"/>
      <c r="AOW10" s="457"/>
      <c r="APA10" s="457"/>
      <c r="APE10" s="457"/>
      <c r="API10" s="457"/>
      <c r="APM10" s="457"/>
      <c r="APQ10" s="457"/>
      <c r="APU10" s="457"/>
      <c r="APY10" s="457"/>
      <c r="AQC10" s="457"/>
      <c r="AQG10" s="457"/>
      <c r="AQK10" s="457"/>
      <c r="AQO10" s="457"/>
      <c r="AQS10" s="457"/>
      <c r="AQW10" s="457"/>
      <c r="ARA10" s="457"/>
      <c r="ARE10" s="457"/>
      <c r="ARI10" s="457"/>
      <c r="ARM10" s="457"/>
      <c r="ARQ10" s="457"/>
      <c r="ARU10" s="457"/>
      <c r="ARY10" s="457"/>
      <c r="ASC10" s="457"/>
      <c r="ASG10" s="457"/>
      <c r="ASK10" s="457"/>
      <c r="ASO10" s="457"/>
      <c r="ASS10" s="457"/>
      <c r="ASW10" s="457"/>
      <c r="ATA10" s="457"/>
      <c r="ATE10" s="457"/>
      <c r="ATI10" s="457"/>
      <c r="ATM10" s="457"/>
      <c r="ATQ10" s="457"/>
      <c r="ATU10" s="457"/>
      <c r="ATY10" s="457"/>
      <c r="AUC10" s="457"/>
      <c r="AUG10" s="457"/>
      <c r="AUK10" s="457"/>
      <c r="AUO10" s="457"/>
      <c r="AUS10" s="457"/>
      <c r="AUW10" s="457"/>
      <c r="AVA10" s="457"/>
      <c r="AVE10" s="457"/>
      <c r="AVI10" s="457"/>
      <c r="AVM10" s="457"/>
      <c r="AVQ10" s="457"/>
      <c r="AVU10" s="457"/>
      <c r="AVY10" s="457"/>
      <c r="AWC10" s="457"/>
      <c r="AWG10" s="457"/>
      <c r="AWK10" s="457"/>
      <c r="AWO10" s="457"/>
      <c r="AWS10" s="457"/>
      <c r="AWW10" s="457"/>
      <c r="AXA10" s="457"/>
      <c r="AXE10" s="457"/>
      <c r="AXI10" s="457"/>
      <c r="AXM10" s="457"/>
      <c r="AXQ10" s="457"/>
      <c r="AXU10" s="457"/>
      <c r="AXY10" s="457"/>
      <c r="AYC10" s="457"/>
      <c r="AYG10" s="457"/>
      <c r="AYK10" s="457"/>
      <c r="AYO10" s="457"/>
      <c r="AYS10" s="457"/>
      <c r="AYW10" s="457"/>
      <c r="AZA10" s="457"/>
      <c r="AZE10" s="457"/>
      <c r="AZI10" s="457"/>
      <c r="AZM10" s="457"/>
      <c r="AZQ10" s="457"/>
      <c r="AZU10" s="457"/>
      <c r="AZY10" s="457"/>
      <c r="BAC10" s="457"/>
      <c r="BAG10" s="457"/>
      <c r="BAK10" s="457"/>
      <c r="BAO10" s="457"/>
      <c r="BAS10" s="457"/>
      <c r="BAW10" s="457"/>
      <c r="BBA10" s="457"/>
      <c r="BBE10" s="457"/>
      <c r="BBI10" s="457"/>
      <c r="BBM10" s="457"/>
      <c r="BBQ10" s="457"/>
      <c r="BBU10" s="457"/>
      <c r="BBY10" s="457"/>
      <c r="BCC10" s="457"/>
      <c r="BCG10" s="457"/>
      <c r="BCK10" s="457"/>
      <c r="BCO10" s="457"/>
      <c r="BCS10" s="457"/>
      <c r="BCW10" s="457"/>
      <c r="BDA10" s="457"/>
      <c r="BDE10" s="457"/>
      <c r="BDI10" s="457"/>
      <c r="BDM10" s="457"/>
      <c r="BDQ10" s="457"/>
      <c r="BDU10" s="457"/>
      <c r="BDY10" s="457"/>
      <c r="BEC10" s="457"/>
      <c r="BEG10" s="457"/>
      <c r="BEK10" s="457"/>
      <c r="BEO10" s="457"/>
      <c r="BES10" s="457"/>
      <c r="BEW10" s="457"/>
      <c r="BFA10" s="457"/>
      <c r="BFE10" s="457"/>
      <c r="BFI10" s="457"/>
      <c r="BFM10" s="457"/>
      <c r="BFQ10" s="457"/>
      <c r="BFU10" s="457"/>
      <c r="BFY10" s="457"/>
      <c r="BGC10" s="457"/>
      <c r="BGG10" s="457"/>
      <c r="BGK10" s="457"/>
      <c r="BGO10" s="457"/>
      <c r="BGS10" s="457"/>
      <c r="BGW10" s="457"/>
      <c r="BHA10" s="457"/>
      <c r="BHE10" s="457"/>
      <c r="BHI10" s="457"/>
      <c r="BHM10" s="457"/>
      <c r="BHQ10" s="457"/>
      <c r="BHU10" s="457"/>
      <c r="BHY10" s="457"/>
      <c r="BIC10" s="457"/>
      <c r="BIG10" s="457"/>
      <c r="BIK10" s="457"/>
      <c r="BIO10" s="457"/>
      <c r="BIS10" s="457"/>
      <c r="BIW10" s="457"/>
      <c r="BJA10" s="457"/>
      <c r="BJE10" s="457"/>
      <c r="BJI10" s="457"/>
      <c r="BJM10" s="457"/>
      <c r="BJQ10" s="457"/>
      <c r="BJU10" s="457"/>
      <c r="BJY10" s="457"/>
      <c r="BKC10" s="457"/>
      <c r="BKG10" s="457"/>
      <c r="BKK10" s="457"/>
      <c r="BKO10" s="457"/>
      <c r="BKS10" s="457"/>
      <c r="BKW10" s="457"/>
      <c r="BLA10" s="457"/>
      <c r="BLE10" s="457"/>
      <c r="BLI10" s="457"/>
      <c r="BLM10" s="457"/>
      <c r="BLQ10" s="457"/>
      <c r="BLU10" s="457"/>
      <c r="BLY10" s="457"/>
      <c r="BMC10" s="457"/>
      <c r="BMG10" s="457"/>
      <c r="BMK10" s="457"/>
      <c r="BMO10" s="457"/>
      <c r="BMS10" s="457"/>
      <c r="BMW10" s="457"/>
      <c r="BNA10" s="457"/>
      <c r="BNE10" s="457"/>
      <c r="BNI10" s="457"/>
      <c r="BNM10" s="457"/>
      <c r="BNQ10" s="457"/>
      <c r="BNU10" s="457"/>
      <c r="BNY10" s="457"/>
      <c r="BOC10" s="457"/>
      <c r="BOG10" s="457"/>
      <c r="BOK10" s="457"/>
      <c r="BOO10" s="457"/>
      <c r="BOS10" s="457"/>
      <c r="BOW10" s="457"/>
      <c r="BPA10" s="457"/>
      <c r="BPE10" s="457"/>
      <c r="BPI10" s="457"/>
      <c r="BPM10" s="457"/>
      <c r="BPQ10" s="457"/>
      <c r="BPU10" s="457"/>
      <c r="BPY10" s="457"/>
      <c r="BQC10" s="457"/>
      <c r="BQG10" s="457"/>
      <c r="BQK10" s="457"/>
      <c r="BQO10" s="457"/>
      <c r="BQS10" s="457"/>
      <c r="BQW10" s="457"/>
      <c r="BRA10" s="457"/>
      <c r="BRE10" s="457"/>
      <c r="BRI10" s="457"/>
      <c r="BRM10" s="457"/>
      <c r="BRQ10" s="457"/>
      <c r="BRU10" s="457"/>
      <c r="BRY10" s="457"/>
      <c r="BSC10" s="457"/>
      <c r="BSG10" s="457"/>
      <c r="BSK10" s="457"/>
      <c r="BSO10" s="457"/>
      <c r="BSS10" s="457"/>
      <c r="BSW10" s="457"/>
      <c r="BTA10" s="457"/>
      <c r="BTE10" s="457"/>
      <c r="BTI10" s="457"/>
      <c r="BTM10" s="457"/>
      <c r="BTQ10" s="457"/>
      <c r="BTU10" s="457"/>
      <c r="BTY10" s="457"/>
      <c r="BUC10" s="457"/>
      <c r="BUG10" s="457"/>
      <c r="BUK10" s="457"/>
      <c r="BUO10" s="457"/>
      <c r="BUS10" s="457"/>
      <c r="BUW10" s="457"/>
      <c r="BVA10" s="457"/>
      <c r="BVE10" s="457"/>
      <c r="BVI10" s="457"/>
      <c r="BVM10" s="457"/>
      <c r="BVQ10" s="457"/>
      <c r="BVU10" s="457"/>
      <c r="BVY10" s="457"/>
      <c r="BWC10" s="457"/>
      <c r="BWG10" s="457"/>
      <c r="BWK10" s="457"/>
      <c r="BWO10" s="457"/>
      <c r="BWS10" s="457"/>
      <c r="BWW10" s="457"/>
      <c r="BXA10" s="457"/>
      <c r="BXE10" s="457"/>
      <c r="BXI10" s="457"/>
      <c r="BXM10" s="457"/>
      <c r="BXQ10" s="457"/>
      <c r="BXU10" s="457"/>
      <c r="BXY10" s="457"/>
      <c r="BYC10" s="457"/>
      <c r="BYG10" s="457"/>
      <c r="BYK10" s="457"/>
      <c r="BYO10" s="457"/>
      <c r="BYS10" s="457"/>
      <c r="BYW10" s="457"/>
      <c r="BZA10" s="457"/>
      <c r="BZE10" s="457"/>
      <c r="BZI10" s="457"/>
      <c r="BZM10" s="457"/>
      <c r="BZQ10" s="457"/>
      <c r="BZU10" s="457"/>
      <c r="BZY10" s="457"/>
      <c r="CAC10" s="457"/>
      <c r="CAG10" s="457"/>
      <c r="CAK10" s="457"/>
      <c r="CAO10" s="457"/>
      <c r="CAS10" s="457"/>
      <c r="CAW10" s="457"/>
      <c r="CBA10" s="457"/>
      <c r="CBE10" s="457"/>
      <c r="CBI10" s="457"/>
      <c r="CBM10" s="457"/>
      <c r="CBQ10" s="457"/>
      <c r="CBU10" s="457"/>
      <c r="CBY10" s="457"/>
      <c r="CCC10" s="457"/>
      <c r="CCG10" s="457"/>
      <c r="CCK10" s="457"/>
      <c r="CCO10" s="457"/>
      <c r="CCS10" s="457"/>
      <c r="CCW10" s="457"/>
      <c r="CDA10" s="457"/>
      <c r="CDE10" s="457"/>
      <c r="CDI10" s="457"/>
      <c r="CDM10" s="457"/>
      <c r="CDQ10" s="457"/>
      <c r="CDU10" s="457"/>
      <c r="CDY10" s="457"/>
      <c r="CEC10" s="457"/>
      <c r="CEG10" s="457"/>
      <c r="CEK10" s="457"/>
      <c r="CEO10" s="457"/>
      <c r="CES10" s="457"/>
      <c r="CEW10" s="457"/>
      <c r="CFA10" s="457"/>
      <c r="CFE10" s="457"/>
      <c r="CFI10" s="457"/>
      <c r="CFM10" s="457"/>
      <c r="CFQ10" s="457"/>
      <c r="CFU10" s="457"/>
      <c r="CFY10" s="457"/>
      <c r="CGC10" s="457"/>
      <c r="CGG10" s="457"/>
      <c r="CGK10" s="457"/>
      <c r="CGO10" s="457"/>
      <c r="CGS10" s="457"/>
      <c r="CGW10" s="457"/>
      <c r="CHA10" s="457"/>
      <c r="CHE10" s="457"/>
      <c r="CHI10" s="457"/>
      <c r="CHM10" s="457"/>
      <c r="CHQ10" s="457"/>
      <c r="CHU10" s="457"/>
      <c r="CHY10" s="457"/>
      <c r="CIC10" s="457"/>
      <c r="CIG10" s="457"/>
      <c r="CIK10" s="457"/>
      <c r="CIO10" s="457"/>
      <c r="CIS10" s="457"/>
      <c r="CIW10" s="457"/>
      <c r="CJA10" s="457"/>
      <c r="CJE10" s="457"/>
      <c r="CJI10" s="457"/>
      <c r="CJM10" s="457"/>
      <c r="CJQ10" s="457"/>
      <c r="CJU10" s="457"/>
      <c r="CJY10" s="457"/>
      <c r="CKC10" s="457"/>
      <c r="CKG10" s="457"/>
      <c r="CKK10" s="457"/>
      <c r="CKO10" s="457"/>
      <c r="CKS10" s="457"/>
      <c r="CKW10" s="457"/>
      <c r="CLA10" s="457"/>
      <c r="CLE10" s="457"/>
      <c r="CLI10" s="457"/>
      <c r="CLM10" s="457"/>
      <c r="CLQ10" s="457"/>
      <c r="CLU10" s="457"/>
      <c r="CLY10" s="457"/>
      <c r="CMC10" s="457"/>
      <c r="CMG10" s="457"/>
      <c r="CMK10" s="457"/>
      <c r="CMO10" s="457"/>
      <c r="CMS10" s="457"/>
      <c r="CMW10" s="457"/>
      <c r="CNA10" s="457"/>
      <c r="CNE10" s="457"/>
      <c r="CNI10" s="457"/>
      <c r="CNM10" s="457"/>
      <c r="CNQ10" s="457"/>
      <c r="CNU10" s="457"/>
      <c r="CNY10" s="457"/>
      <c r="COC10" s="457"/>
      <c r="COG10" s="457"/>
      <c r="COK10" s="457"/>
      <c r="COO10" s="457"/>
      <c r="COS10" s="457"/>
      <c r="COW10" s="457"/>
      <c r="CPA10" s="457"/>
      <c r="CPE10" s="457"/>
      <c r="CPI10" s="457"/>
      <c r="CPM10" s="457"/>
      <c r="CPQ10" s="457"/>
      <c r="CPU10" s="457"/>
      <c r="CPY10" s="457"/>
      <c r="CQC10" s="457"/>
      <c r="CQG10" s="457"/>
      <c r="CQK10" s="457"/>
      <c r="CQO10" s="457"/>
      <c r="CQS10" s="457"/>
      <c r="CQW10" s="457"/>
      <c r="CRA10" s="457"/>
      <c r="CRE10" s="457"/>
      <c r="CRI10" s="457"/>
      <c r="CRM10" s="457"/>
      <c r="CRQ10" s="457"/>
      <c r="CRU10" s="457"/>
      <c r="CRY10" s="457"/>
      <c r="CSC10" s="457"/>
      <c r="CSG10" s="457"/>
      <c r="CSK10" s="457"/>
      <c r="CSO10" s="457"/>
      <c r="CSS10" s="457"/>
      <c r="CSW10" s="457"/>
      <c r="CTA10" s="457"/>
      <c r="CTE10" s="457"/>
      <c r="CTI10" s="457"/>
      <c r="CTM10" s="457"/>
      <c r="CTQ10" s="457"/>
      <c r="CTU10" s="457"/>
      <c r="CTY10" s="457"/>
      <c r="CUC10" s="457"/>
      <c r="CUG10" s="457"/>
      <c r="CUK10" s="457"/>
      <c r="CUO10" s="457"/>
      <c r="CUS10" s="457"/>
      <c r="CUW10" s="457"/>
      <c r="CVA10" s="457"/>
      <c r="CVE10" s="457"/>
      <c r="CVI10" s="457"/>
      <c r="CVM10" s="457"/>
      <c r="CVQ10" s="457"/>
      <c r="CVU10" s="457"/>
      <c r="CVY10" s="457"/>
      <c r="CWC10" s="457"/>
      <c r="CWG10" s="457"/>
      <c r="CWK10" s="457"/>
      <c r="CWO10" s="457"/>
      <c r="CWS10" s="457"/>
      <c r="CWW10" s="457"/>
      <c r="CXA10" s="457"/>
      <c r="CXE10" s="457"/>
      <c r="CXI10" s="457"/>
      <c r="CXM10" s="457"/>
      <c r="CXQ10" s="457"/>
      <c r="CXU10" s="457"/>
      <c r="CXY10" s="457"/>
      <c r="CYC10" s="457"/>
      <c r="CYG10" s="457"/>
      <c r="CYK10" s="457"/>
      <c r="CYO10" s="457"/>
      <c r="CYS10" s="457"/>
      <c r="CYW10" s="457"/>
      <c r="CZA10" s="457"/>
      <c r="CZE10" s="457"/>
      <c r="CZI10" s="457"/>
      <c r="CZM10" s="457"/>
      <c r="CZQ10" s="457"/>
      <c r="CZU10" s="457"/>
      <c r="CZY10" s="457"/>
      <c r="DAC10" s="457"/>
      <c r="DAG10" s="457"/>
      <c r="DAK10" s="457"/>
      <c r="DAO10" s="457"/>
      <c r="DAS10" s="457"/>
      <c r="DAW10" s="457"/>
      <c r="DBA10" s="457"/>
      <c r="DBE10" s="457"/>
      <c r="DBI10" s="457"/>
      <c r="DBM10" s="457"/>
      <c r="DBQ10" s="457"/>
      <c r="DBU10" s="457"/>
      <c r="DBY10" s="457"/>
      <c r="DCC10" s="457"/>
      <c r="DCG10" s="457"/>
      <c r="DCK10" s="457"/>
      <c r="DCO10" s="457"/>
      <c r="DCS10" s="457"/>
      <c r="DCW10" s="457"/>
      <c r="DDA10" s="457"/>
      <c r="DDE10" s="457"/>
      <c r="DDI10" s="457"/>
      <c r="DDM10" s="457"/>
      <c r="DDQ10" s="457"/>
      <c r="DDU10" s="457"/>
      <c r="DDY10" s="457"/>
      <c r="DEC10" s="457"/>
      <c r="DEG10" s="457"/>
      <c r="DEK10" s="457"/>
      <c r="DEO10" s="457"/>
      <c r="DES10" s="457"/>
      <c r="DEW10" s="457"/>
      <c r="DFA10" s="457"/>
      <c r="DFE10" s="457"/>
      <c r="DFI10" s="457"/>
      <c r="DFM10" s="457"/>
      <c r="DFQ10" s="457"/>
      <c r="DFU10" s="457"/>
      <c r="DFY10" s="457"/>
      <c r="DGC10" s="457"/>
      <c r="DGG10" s="457"/>
      <c r="DGK10" s="457"/>
      <c r="DGO10" s="457"/>
      <c r="DGS10" s="457"/>
      <c r="DGW10" s="457"/>
      <c r="DHA10" s="457"/>
      <c r="DHE10" s="457"/>
      <c r="DHI10" s="457"/>
      <c r="DHM10" s="457"/>
      <c r="DHQ10" s="457"/>
      <c r="DHU10" s="457"/>
      <c r="DHY10" s="457"/>
      <c r="DIC10" s="457"/>
      <c r="DIG10" s="457"/>
      <c r="DIK10" s="457"/>
      <c r="DIO10" s="457"/>
      <c r="DIS10" s="457"/>
      <c r="DIW10" s="457"/>
      <c r="DJA10" s="457"/>
      <c r="DJE10" s="457"/>
      <c r="DJI10" s="457"/>
      <c r="DJM10" s="457"/>
      <c r="DJQ10" s="457"/>
      <c r="DJU10" s="457"/>
      <c r="DJY10" s="457"/>
      <c r="DKC10" s="457"/>
      <c r="DKG10" s="457"/>
      <c r="DKK10" s="457"/>
      <c r="DKO10" s="457"/>
      <c r="DKS10" s="457"/>
      <c r="DKW10" s="457"/>
      <c r="DLA10" s="457"/>
      <c r="DLE10" s="457"/>
      <c r="DLI10" s="457"/>
      <c r="DLM10" s="457"/>
      <c r="DLQ10" s="457"/>
      <c r="DLU10" s="457"/>
      <c r="DLY10" s="457"/>
      <c r="DMC10" s="457"/>
      <c r="DMG10" s="457"/>
      <c r="DMK10" s="457"/>
      <c r="DMO10" s="457"/>
      <c r="DMS10" s="457"/>
      <c r="DMW10" s="457"/>
      <c r="DNA10" s="457"/>
      <c r="DNE10" s="457"/>
      <c r="DNI10" s="457"/>
      <c r="DNM10" s="457"/>
      <c r="DNQ10" s="457"/>
      <c r="DNU10" s="457"/>
      <c r="DNY10" s="457"/>
      <c r="DOC10" s="457"/>
      <c r="DOG10" s="457"/>
      <c r="DOK10" s="457"/>
      <c r="DOO10" s="457"/>
      <c r="DOS10" s="457"/>
      <c r="DOW10" s="457"/>
      <c r="DPA10" s="457"/>
      <c r="DPE10" s="457"/>
      <c r="DPI10" s="457"/>
      <c r="DPM10" s="457"/>
      <c r="DPQ10" s="457"/>
      <c r="DPU10" s="457"/>
      <c r="DPY10" s="457"/>
      <c r="DQC10" s="457"/>
      <c r="DQG10" s="457"/>
      <c r="DQK10" s="457"/>
      <c r="DQO10" s="457"/>
      <c r="DQS10" s="457"/>
      <c r="DQW10" s="457"/>
      <c r="DRA10" s="457"/>
      <c r="DRE10" s="457"/>
      <c r="DRI10" s="457"/>
      <c r="DRM10" s="457"/>
      <c r="DRQ10" s="457"/>
      <c r="DRU10" s="457"/>
      <c r="DRY10" s="457"/>
      <c r="DSC10" s="457"/>
      <c r="DSG10" s="457"/>
      <c r="DSK10" s="457"/>
      <c r="DSO10" s="457"/>
      <c r="DSS10" s="457"/>
      <c r="DSW10" s="457"/>
      <c r="DTA10" s="457"/>
      <c r="DTE10" s="457"/>
      <c r="DTI10" s="457"/>
      <c r="DTM10" s="457"/>
      <c r="DTQ10" s="457"/>
      <c r="DTU10" s="457"/>
      <c r="DTY10" s="457"/>
      <c r="DUC10" s="457"/>
      <c r="DUG10" s="457"/>
      <c r="DUK10" s="457"/>
      <c r="DUO10" s="457"/>
      <c r="DUS10" s="457"/>
      <c r="DUW10" s="457"/>
      <c r="DVA10" s="457"/>
      <c r="DVE10" s="457"/>
      <c r="DVI10" s="457"/>
      <c r="DVM10" s="457"/>
      <c r="DVQ10" s="457"/>
      <c r="DVU10" s="457"/>
      <c r="DVY10" s="457"/>
      <c r="DWC10" s="457"/>
      <c r="DWG10" s="457"/>
      <c r="DWK10" s="457"/>
      <c r="DWO10" s="457"/>
      <c r="DWS10" s="457"/>
      <c r="DWW10" s="457"/>
      <c r="DXA10" s="457"/>
      <c r="DXE10" s="457"/>
      <c r="DXI10" s="457"/>
      <c r="DXM10" s="457"/>
      <c r="DXQ10" s="457"/>
      <c r="DXU10" s="457"/>
      <c r="DXY10" s="457"/>
      <c r="DYC10" s="457"/>
      <c r="DYG10" s="457"/>
      <c r="DYK10" s="457"/>
      <c r="DYO10" s="457"/>
      <c r="DYS10" s="457"/>
      <c r="DYW10" s="457"/>
      <c r="DZA10" s="457"/>
      <c r="DZE10" s="457"/>
      <c r="DZI10" s="457"/>
      <c r="DZM10" s="457"/>
      <c r="DZQ10" s="457"/>
      <c r="DZU10" s="457"/>
      <c r="DZY10" s="457"/>
      <c r="EAC10" s="457"/>
      <c r="EAG10" s="457"/>
      <c r="EAK10" s="457"/>
      <c r="EAO10" s="457"/>
      <c r="EAS10" s="457"/>
      <c r="EAW10" s="457"/>
      <c r="EBA10" s="457"/>
      <c r="EBE10" s="457"/>
      <c r="EBI10" s="457"/>
      <c r="EBM10" s="457"/>
      <c r="EBQ10" s="457"/>
      <c r="EBU10" s="457"/>
      <c r="EBY10" s="457"/>
      <c r="ECC10" s="457"/>
      <c r="ECG10" s="457"/>
      <c r="ECK10" s="457"/>
      <c r="ECO10" s="457"/>
      <c r="ECS10" s="457"/>
      <c r="ECW10" s="457"/>
      <c r="EDA10" s="457"/>
      <c r="EDE10" s="457"/>
      <c r="EDI10" s="457"/>
      <c r="EDM10" s="457"/>
      <c r="EDQ10" s="457"/>
      <c r="EDU10" s="457"/>
      <c r="EDY10" s="457"/>
      <c r="EEC10" s="457"/>
      <c r="EEG10" s="457"/>
      <c r="EEK10" s="457"/>
      <c r="EEO10" s="457"/>
      <c r="EES10" s="457"/>
      <c r="EEW10" s="457"/>
      <c r="EFA10" s="457"/>
      <c r="EFE10" s="457"/>
      <c r="EFI10" s="457"/>
      <c r="EFM10" s="457"/>
      <c r="EFQ10" s="457"/>
      <c r="EFU10" s="457"/>
      <c r="EFY10" s="457"/>
      <c r="EGC10" s="457"/>
      <c r="EGG10" s="457"/>
      <c r="EGK10" s="457"/>
      <c r="EGO10" s="457"/>
      <c r="EGS10" s="457"/>
      <c r="EGW10" s="457"/>
      <c r="EHA10" s="457"/>
      <c r="EHE10" s="457"/>
      <c r="EHI10" s="457"/>
      <c r="EHM10" s="457"/>
      <c r="EHQ10" s="457"/>
      <c r="EHU10" s="457"/>
      <c r="EHY10" s="457"/>
      <c r="EIC10" s="457"/>
      <c r="EIG10" s="457"/>
      <c r="EIK10" s="457"/>
      <c r="EIO10" s="457"/>
      <c r="EIS10" s="457"/>
      <c r="EIW10" s="457"/>
      <c r="EJA10" s="457"/>
      <c r="EJE10" s="457"/>
      <c r="EJI10" s="457"/>
      <c r="EJM10" s="457"/>
      <c r="EJQ10" s="457"/>
      <c r="EJU10" s="457"/>
      <c r="EJY10" s="457"/>
      <c r="EKC10" s="457"/>
      <c r="EKG10" s="457"/>
      <c r="EKK10" s="457"/>
      <c r="EKO10" s="457"/>
      <c r="EKS10" s="457"/>
      <c r="EKW10" s="457"/>
      <c r="ELA10" s="457"/>
      <c r="ELE10" s="457"/>
      <c r="ELI10" s="457"/>
      <c r="ELM10" s="457"/>
      <c r="ELQ10" s="457"/>
      <c r="ELU10" s="457"/>
      <c r="ELY10" s="457"/>
      <c r="EMC10" s="457"/>
      <c r="EMG10" s="457"/>
      <c r="EMK10" s="457"/>
      <c r="EMO10" s="457"/>
      <c r="EMS10" s="457"/>
      <c r="EMW10" s="457"/>
      <c r="ENA10" s="457"/>
      <c r="ENE10" s="457"/>
      <c r="ENI10" s="457"/>
      <c r="ENM10" s="457"/>
      <c r="ENQ10" s="457"/>
      <c r="ENU10" s="457"/>
      <c r="ENY10" s="457"/>
      <c r="EOC10" s="457"/>
      <c r="EOG10" s="457"/>
      <c r="EOK10" s="457"/>
      <c r="EOO10" s="457"/>
      <c r="EOS10" s="457"/>
      <c r="EOW10" s="457"/>
      <c r="EPA10" s="457"/>
      <c r="EPE10" s="457"/>
      <c r="EPI10" s="457"/>
      <c r="EPM10" s="457"/>
      <c r="EPQ10" s="457"/>
      <c r="EPU10" s="457"/>
      <c r="EPY10" s="457"/>
      <c r="EQC10" s="457"/>
      <c r="EQG10" s="457"/>
      <c r="EQK10" s="457"/>
      <c r="EQO10" s="457"/>
      <c r="EQS10" s="457"/>
      <c r="EQW10" s="457"/>
      <c r="ERA10" s="457"/>
      <c r="ERE10" s="457"/>
      <c r="ERI10" s="457"/>
      <c r="ERM10" s="457"/>
      <c r="ERQ10" s="457"/>
      <c r="ERU10" s="457"/>
      <c r="ERY10" s="457"/>
      <c r="ESC10" s="457"/>
      <c r="ESG10" s="457"/>
      <c r="ESK10" s="457"/>
      <c r="ESO10" s="457"/>
      <c r="ESS10" s="457"/>
      <c r="ESW10" s="457"/>
      <c r="ETA10" s="457"/>
      <c r="ETE10" s="457"/>
      <c r="ETI10" s="457"/>
      <c r="ETM10" s="457"/>
      <c r="ETQ10" s="457"/>
      <c r="ETU10" s="457"/>
      <c r="ETY10" s="457"/>
      <c r="EUC10" s="457"/>
      <c r="EUG10" s="457"/>
      <c r="EUK10" s="457"/>
      <c r="EUO10" s="457"/>
      <c r="EUS10" s="457"/>
      <c r="EUW10" s="457"/>
      <c r="EVA10" s="457"/>
      <c r="EVE10" s="457"/>
      <c r="EVI10" s="457"/>
      <c r="EVM10" s="457"/>
      <c r="EVQ10" s="457"/>
      <c r="EVU10" s="457"/>
      <c r="EVY10" s="457"/>
      <c r="EWC10" s="457"/>
      <c r="EWG10" s="457"/>
      <c r="EWK10" s="457"/>
      <c r="EWO10" s="457"/>
      <c r="EWS10" s="457"/>
      <c r="EWW10" s="457"/>
      <c r="EXA10" s="457"/>
      <c r="EXE10" s="457"/>
      <c r="EXI10" s="457"/>
      <c r="EXM10" s="457"/>
      <c r="EXQ10" s="457"/>
      <c r="EXU10" s="457"/>
      <c r="EXY10" s="457"/>
      <c r="EYC10" s="457"/>
      <c r="EYG10" s="457"/>
      <c r="EYK10" s="457"/>
      <c r="EYO10" s="457"/>
      <c r="EYS10" s="457"/>
      <c r="EYW10" s="457"/>
      <c r="EZA10" s="457"/>
      <c r="EZE10" s="457"/>
      <c r="EZI10" s="457"/>
      <c r="EZM10" s="457"/>
      <c r="EZQ10" s="457"/>
      <c r="EZU10" s="457"/>
      <c r="EZY10" s="457"/>
      <c r="FAC10" s="457"/>
      <c r="FAG10" s="457"/>
      <c r="FAK10" s="457"/>
      <c r="FAO10" s="457"/>
      <c r="FAS10" s="457"/>
      <c r="FAW10" s="457"/>
      <c r="FBA10" s="457"/>
      <c r="FBE10" s="457"/>
      <c r="FBI10" s="457"/>
      <c r="FBM10" s="457"/>
      <c r="FBQ10" s="457"/>
      <c r="FBU10" s="457"/>
      <c r="FBY10" s="457"/>
      <c r="FCC10" s="457"/>
      <c r="FCG10" s="457"/>
      <c r="FCK10" s="457"/>
      <c r="FCO10" s="457"/>
      <c r="FCS10" s="457"/>
      <c r="FCW10" s="457"/>
      <c r="FDA10" s="457"/>
      <c r="FDE10" s="457"/>
      <c r="FDI10" s="457"/>
      <c r="FDM10" s="457"/>
      <c r="FDQ10" s="457"/>
      <c r="FDU10" s="457"/>
      <c r="FDY10" s="457"/>
      <c r="FEC10" s="457"/>
      <c r="FEG10" s="457"/>
      <c r="FEK10" s="457"/>
      <c r="FEO10" s="457"/>
      <c r="FES10" s="457"/>
      <c r="FEW10" s="457"/>
      <c r="FFA10" s="457"/>
      <c r="FFE10" s="457"/>
      <c r="FFI10" s="457"/>
      <c r="FFM10" s="457"/>
      <c r="FFQ10" s="457"/>
      <c r="FFU10" s="457"/>
      <c r="FFY10" s="457"/>
      <c r="FGC10" s="457"/>
      <c r="FGG10" s="457"/>
      <c r="FGK10" s="457"/>
      <c r="FGO10" s="457"/>
      <c r="FGS10" s="457"/>
      <c r="FGW10" s="457"/>
      <c r="FHA10" s="457"/>
      <c r="FHE10" s="457"/>
      <c r="FHI10" s="457"/>
      <c r="FHM10" s="457"/>
      <c r="FHQ10" s="457"/>
      <c r="FHU10" s="457"/>
      <c r="FHY10" s="457"/>
      <c r="FIC10" s="457"/>
      <c r="FIG10" s="457"/>
      <c r="FIK10" s="457"/>
      <c r="FIO10" s="457"/>
      <c r="FIS10" s="457"/>
      <c r="FIW10" s="457"/>
      <c r="FJA10" s="457"/>
      <c r="FJE10" s="457"/>
      <c r="FJI10" s="457"/>
      <c r="FJM10" s="457"/>
      <c r="FJQ10" s="457"/>
      <c r="FJU10" s="457"/>
      <c r="FJY10" s="457"/>
      <c r="FKC10" s="457"/>
      <c r="FKG10" s="457"/>
      <c r="FKK10" s="457"/>
      <c r="FKO10" s="457"/>
      <c r="FKS10" s="457"/>
      <c r="FKW10" s="457"/>
      <c r="FLA10" s="457"/>
      <c r="FLE10" s="457"/>
      <c r="FLI10" s="457"/>
      <c r="FLM10" s="457"/>
      <c r="FLQ10" s="457"/>
      <c r="FLU10" s="457"/>
      <c r="FLY10" s="457"/>
      <c r="FMC10" s="457"/>
      <c r="FMG10" s="457"/>
      <c r="FMK10" s="457"/>
      <c r="FMO10" s="457"/>
      <c r="FMS10" s="457"/>
      <c r="FMW10" s="457"/>
      <c r="FNA10" s="457"/>
      <c r="FNE10" s="457"/>
      <c r="FNI10" s="457"/>
      <c r="FNM10" s="457"/>
      <c r="FNQ10" s="457"/>
      <c r="FNU10" s="457"/>
      <c r="FNY10" s="457"/>
      <c r="FOC10" s="457"/>
      <c r="FOG10" s="457"/>
      <c r="FOK10" s="457"/>
      <c r="FOO10" s="457"/>
      <c r="FOS10" s="457"/>
      <c r="FOW10" s="457"/>
      <c r="FPA10" s="457"/>
      <c r="FPE10" s="457"/>
      <c r="FPI10" s="457"/>
      <c r="FPM10" s="457"/>
      <c r="FPQ10" s="457"/>
      <c r="FPU10" s="457"/>
      <c r="FPY10" s="457"/>
      <c r="FQC10" s="457"/>
      <c r="FQG10" s="457"/>
      <c r="FQK10" s="457"/>
      <c r="FQO10" s="457"/>
      <c r="FQS10" s="457"/>
      <c r="FQW10" s="457"/>
      <c r="FRA10" s="457"/>
      <c r="FRE10" s="457"/>
      <c r="FRI10" s="457"/>
      <c r="FRM10" s="457"/>
      <c r="FRQ10" s="457"/>
      <c r="FRU10" s="457"/>
      <c r="FRY10" s="457"/>
      <c r="FSC10" s="457"/>
      <c r="FSG10" s="457"/>
      <c r="FSK10" s="457"/>
      <c r="FSO10" s="457"/>
      <c r="FSS10" s="457"/>
      <c r="FSW10" s="457"/>
      <c r="FTA10" s="457"/>
      <c r="FTE10" s="457"/>
      <c r="FTI10" s="457"/>
      <c r="FTM10" s="457"/>
      <c r="FTQ10" s="457"/>
      <c r="FTU10" s="457"/>
      <c r="FTY10" s="457"/>
      <c r="FUC10" s="457"/>
      <c r="FUG10" s="457"/>
      <c r="FUK10" s="457"/>
      <c r="FUO10" s="457"/>
      <c r="FUS10" s="457"/>
      <c r="FUW10" s="457"/>
      <c r="FVA10" s="457"/>
      <c r="FVE10" s="457"/>
      <c r="FVI10" s="457"/>
      <c r="FVM10" s="457"/>
      <c r="FVQ10" s="457"/>
      <c r="FVU10" s="457"/>
      <c r="FVY10" s="457"/>
      <c r="FWC10" s="457"/>
      <c r="FWG10" s="457"/>
      <c r="FWK10" s="457"/>
      <c r="FWO10" s="457"/>
      <c r="FWS10" s="457"/>
      <c r="FWW10" s="457"/>
      <c r="FXA10" s="457"/>
      <c r="FXE10" s="457"/>
      <c r="FXI10" s="457"/>
      <c r="FXM10" s="457"/>
      <c r="FXQ10" s="457"/>
      <c r="FXU10" s="457"/>
      <c r="FXY10" s="457"/>
      <c r="FYC10" s="457"/>
      <c r="FYG10" s="457"/>
      <c r="FYK10" s="457"/>
      <c r="FYO10" s="457"/>
      <c r="FYS10" s="457"/>
      <c r="FYW10" s="457"/>
      <c r="FZA10" s="457"/>
      <c r="FZE10" s="457"/>
      <c r="FZI10" s="457"/>
      <c r="FZM10" s="457"/>
      <c r="FZQ10" s="457"/>
      <c r="FZU10" s="457"/>
      <c r="FZY10" s="457"/>
      <c r="GAC10" s="457"/>
      <c r="GAG10" s="457"/>
      <c r="GAK10" s="457"/>
      <c r="GAO10" s="457"/>
      <c r="GAS10" s="457"/>
      <c r="GAW10" s="457"/>
      <c r="GBA10" s="457"/>
      <c r="GBE10" s="457"/>
      <c r="GBI10" s="457"/>
      <c r="GBM10" s="457"/>
      <c r="GBQ10" s="457"/>
      <c r="GBU10" s="457"/>
      <c r="GBY10" s="457"/>
      <c r="GCC10" s="457"/>
      <c r="GCG10" s="457"/>
      <c r="GCK10" s="457"/>
      <c r="GCO10" s="457"/>
      <c r="GCS10" s="457"/>
      <c r="GCW10" s="457"/>
      <c r="GDA10" s="457"/>
      <c r="GDE10" s="457"/>
      <c r="GDI10" s="457"/>
      <c r="GDM10" s="457"/>
      <c r="GDQ10" s="457"/>
      <c r="GDU10" s="457"/>
      <c r="GDY10" s="457"/>
      <c r="GEC10" s="457"/>
      <c r="GEG10" s="457"/>
      <c r="GEK10" s="457"/>
      <c r="GEO10" s="457"/>
      <c r="GES10" s="457"/>
      <c r="GEW10" s="457"/>
      <c r="GFA10" s="457"/>
      <c r="GFE10" s="457"/>
      <c r="GFI10" s="457"/>
      <c r="GFM10" s="457"/>
      <c r="GFQ10" s="457"/>
      <c r="GFU10" s="457"/>
      <c r="GFY10" s="457"/>
      <c r="GGC10" s="457"/>
      <c r="GGG10" s="457"/>
      <c r="GGK10" s="457"/>
      <c r="GGO10" s="457"/>
      <c r="GGS10" s="457"/>
      <c r="GGW10" s="457"/>
      <c r="GHA10" s="457"/>
      <c r="GHE10" s="457"/>
      <c r="GHI10" s="457"/>
      <c r="GHM10" s="457"/>
      <c r="GHQ10" s="457"/>
      <c r="GHU10" s="457"/>
      <c r="GHY10" s="457"/>
      <c r="GIC10" s="457"/>
      <c r="GIG10" s="457"/>
      <c r="GIK10" s="457"/>
      <c r="GIO10" s="457"/>
      <c r="GIS10" s="457"/>
      <c r="GIW10" s="457"/>
      <c r="GJA10" s="457"/>
      <c r="GJE10" s="457"/>
      <c r="GJI10" s="457"/>
      <c r="GJM10" s="457"/>
      <c r="GJQ10" s="457"/>
      <c r="GJU10" s="457"/>
      <c r="GJY10" s="457"/>
      <c r="GKC10" s="457"/>
      <c r="GKG10" s="457"/>
      <c r="GKK10" s="457"/>
      <c r="GKO10" s="457"/>
      <c r="GKS10" s="457"/>
      <c r="GKW10" s="457"/>
      <c r="GLA10" s="457"/>
      <c r="GLE10" s="457"/>
      <c r="GLI10" s="457"/>
      <c r="GLM10" s="457"/>
      <c r="GLQ10" s="457"/>
      <c r="GLU10" s="457"/>
      <c r="GLY10" s="457"/>
      <c r="GMC10" s="457"/>
      <c r="GMG10" s="457"/>
      <c r="GMK10" s="457"/>
      <c r="GMO10" s="457"/>
      <c r="GMS10" s="457"/>
      <c r="GMW10" s="457"/>
      <c r="GNA10" s="457"/>
      <c r="GNE10" s="457"/>
      <c r="GNI10" s="457"/>
      <c r="GNM10" s="457"/>
      <c r="GNQ10" s="457"/>
      <c r="GNU10" s="457"/>
      <c r="GNY10" s="457"/>
      <c r="GOC10" s="457"/>
      <c r="GOG10" s="457"/>
      <c r="GOK10" s="457"/>
      <c r="GOO10" s="457"/>
      <c r="GOS10" s="457"/>
      <c r="GOW10" s="457"/>
      <c r="GPA10" s="457"/>
      <c r="GPE10" s="457"/>
      <c r="GPI10" s="457"/>
      <c r="GPM10" s="457"/>
      <c r="GPQ10" s="457"/>
      <c r="GPU10" s="457"/>
      <c r="GPY10" s="457"/>
      <c r="GQC10" s="457"/>
      <c r="GQG10" s="457"/>
      <c r="GQK10" s="457"/>
      <c r="GQO10" s="457"/>
      <c r="GQS10" s="457"/>
      <c r="GQW10" s="457"/>
      <c r="GRA10" s="457"/>
      <c r="GRE10" s="457"/>
      <c r="GRI10" s="457"/>
      <c r="GRM10" s="457"/>
      <c r="GRQ10" s="457"/>
      <c r="GRU10" s="457"/>
      <c r="GRY10" s="457"/>
      <c r="GSC10" s="457"/>
      <c r="GSG10" s="457"/>
      <c r="GSK10" s="457"/>
      <c r="GSO10" s="457"/>
      <c r="GSS10" s="457"/>
      <c r="GSW10" s="457"/>
      <c r="GTA10" s="457"/>
      <c r="GTE10" s="457"/>
      <c r="GTI10" s="457"/>
      <c r="GTM10" s="457"/>
      <c r="GTQ10" s="457"/>
      <c r="GTU10" s="457"/>
      <c r="GTY10" s="457"/>
      <c r="GUC10" s="457"/>
      <c r="GUG10" s="457"/>
      <c r="GUK10" s="457"/>
      <c r="GUO10" s="457"/>
      <c r="GUS10" s="457"/>
      <c r="GUW10" s="457"/>
      <c r="GVA10" s="457"/>
      <c r="GVE10" s="457"/>
      <c r="GVI10" s="457"/>
      <c r="GVM10" s="457"/>
      <c r="GVQ10" s="457"/>
      <c r="GVU10" s="457"/>
      <c r="GVY10" s="457"/>
      <c r="GWC10" s="457"/>
      <c r="GWG10" s="457"/>
      <c r="GWK10" s="457"/>
      <c r="GWO10" s="457"/>
      <c r="GWS10" s="457"/>
      <c r="GWW10" s="457"/>
      <c r="GXA10" s="457"/>
      <c r="GXE10" s="457"/>
      <c r="GXI10" s="457"/>
      <c r="GXM10" s="457"/>
      <c r="GXQ10" s="457"/>
      <c r="GXU10" s="457"/>
      <c r="GXY10" s="457"/>
      <c r="GYC10" s="457"/>
      <c r="GYG10" s="457"/>
      <c r="GYK10" s="457"/>
      <c r="GYO10" s="457"/>
      <c r="GYS10" s="457"/>
      <c r="GYW10" s="457"/>
      <c r="GZA10" s="457"/>
      <c r="GZE10" s="457"/>
      <c r="GZI10" s="457"/>
      <c r="GZM10" s="457"/>
      <c r="GZQ10" s="457"/>
      <c r="GZU10" s="457"/>
      <c r="GZY10" s="457"/>
      <c r="HAC10" s="457"/>
      <c r="HAG10" s="457"/>
      <c r="HAK10" s="457"/>
      <c r="HAO10" s="457"/>
      <c r="HAS10" s="457"/>
      <c r="HAW10" s="457"/>
      <c r="HBA10" s="457"/>
      <c r="HBE10" s="457"/>
      <c r="HBI10" s="457"/>
      <c r="HBM10" s="457"/>
      <c r="HBQ10" s="457"/>
      <c r="HBU10" s="457"/>
      <c r="HBY10" s="457"/>
      <c r="HCC10" s="457"/>
      <c r="HCG10" s="457"/>
      <c r="HCK10" s="457"/>
      <c r="HCO10" s="457"/>
      <c r="HCS10" s="457"/>
      <c r="HCW10" s="457"/>
      <c r="HDA10" s="457"/>
      <c r="HDE10" s="457"/>
      <c r="HDI10" s="457"/>
      <c r="HDM10" s="457"/>
      <c r="HDQ10" s="457"/>
      <c r="HDU10" s="457"/>
      <c r="HDY10" s="457"/>
      <c r="HEC10" s="457"/>
      <c r="HEG10" s="457"/>
      <c r="HEK10" s="457"/>
      <c r="HEO10" s="457"/>
      <c r="HES10" s="457"/>
      <c r="HEW10" s="457"/>
      <c r="HFA10" s="457"/>
      <c r="HFE10" s="457"/>
      <c r="HFI10" s="457"/>
      <c r="HFM10" s="457"/>
      <c r="HFQ10" s="457"/>
      <c r="HFU10" s="457"/>
      <c r="HFY10" s="457"/>
      <c r="HGC10" s="457"/>
      <c r="HGG10" s="457"/>
      <c r="HGK10" s="457"/>
      <c r="HGO10" s="457"/>
      <c r="HGS10" s="457"/>
      <c r="HGW10" s="457"/>
      <c r="HHA10" s="457"/>
      <c r="HHE10" s="457"/>
      <c r="HHI10" s="457"/>
      <c r="HHM10" s="457"/>
      <c r="HHQ10" s="457"/>
      <c r="HHU10" s="457"/>
      <c r="HHY10" s="457"/>
      <c r="HIC10" s="457"/>
      <c r="HIG10" s="457"/>
      <c r="HIK10" s="457"/>
      <c r="HIO10" s="457"/>
      <c r="HIS10" s="457"/>
      <c r="HIW10" s="457"/>
      <c r="HJA10" s="457"/>
      <c r="HJE10" s="457"/>
      <c r="HJI10" s="457"/>
      <c r="HJM10" s="457"/>
      <c r="HJQ10" s="457"/>
      <c r="HJU10" s="457"/>
      <c r="HJY10" s="457"/>
      <c r="HKC10" s="457"/>
      <c r="HKG10" s="457"/>
      <c r="HKK10" s="457"/>
      <c r="HKO10" s="457"/>
      <c r="HKS10" s="457"/>
      <c r="HKW10" s="457"/>
      <c r="HLA10" s="457"/>
      <c r="HLE10" s="457"/>
      <c r="HLI10" s="457"/>
      <c r="HLM10" s="457"/>
      <c r="HLQ10" s="457"/>
      <c r="HLU10" s="457"/>
      <c r="HLY10" s="457"/>
      <c r="HMC10" s="457"/>
      <c r="HMG10" s="457"/>
      <c r="HMK10" s="457"/>
      <c r="HMO10" s="457"/>
      <c r="HMS10" s="457"/>
      <c r="HMW10" s="457"/>
      <c r="HNA10" s="457"/>
      <c r="HNE10" s="457"/>
      <c r="HNI10" s="457"/>
      <c r="HNM10" s="457"/>
      <c r="HNQ10" s="457"/>
      <c r="HNU10" s="457"/>
      <c r="HNY10" s="457"/>
      <c r="HOC10" s="457"/>
      <c r="HOG10" s="457"/>
      <c r="HOK10" s="457"/>
      <c r="HOO10" s="457"/>
      <c r="HOS10" s="457"/>
      <c r="HOW10" s="457"/>
      <c r="HPA10" s="457"/>
      <c r="HPE10" s="457"/>
      <c r="HPI10" s="457"/>
      <c r="HPM10" s="457"/>
      <c r="HPQ10" s="457"/>
      <c r="HPU10" s="457"/>
      <c r="HPY10" s="457"/>
      <c r="HQC10" s="457"/>
      <c r="HQG10" s="457"/>
      <c r="HQK10" s="457"/>
      <c r="HQO10" s="457"/>
      <c r="HQS10" s="457"/>
      <c r="HQW10" s="457"/>
      <c r="HRA10" s="457"/>
      <c r="HRE10" s="457"/>
      <c r="HRI10" s="457"/>
      <c r="HRM10" s="457"/>
      <c r="HRQ10" s="457"/>
      <c r="HRU10" s="457"/>
      <c r="HRY10" s="457"/>
      <c r="HSC10" s="457"/>
      <c r="HSG10" s="457"/>
      <c r="HSK10" s="457"/>
      <c r="HSO10" s="457"/>
      <c r="HSS10" s="457"/>
      <c r="HSW10" s="457"/>
      <c r="HTA10" s="457"/>
      <c r="HTE10" s="457"/>
      <c r="HTI10" s="457"/>
      <c r="HTM10" s="457"/>
      <c r="HTQ10" s="457"/>
      <c r="HTU10" s="457"/>
      <c r="HTY10" s="457"/>
      <c r="HUC10" s="457"/>
      <c r="HUG10" s="457"/>
      <c r="HUK10" s="457"/>
      <c r="HUO10" s="457"/>
      <c r="HUS10" s="457"/>
      <c r="HUW10" s="457"/>
      <c r="HVA10" s="457"/>
      <c r="HVE10" s="457"/>
      <c r="HVI10" s="457"/>
      <c r="HVM10" s="457"/>
      <c r="HVQ10" s="457"/>
      <c r="HVU10" s="457"/>
      <c r="HVY10" s="457"/>
      <c r="HWC10" s="457"/>
      <c r="HWG10" s="457"/>
      <c r="HWK10" s="457"/>
      <c r="HWO10" s="457"/>
      <c r="HWS10" s="457"/>
      <c r="HWW10" s="457"/>
      <c r="HXA10" s="457"/>
      <c r="HXE10" s="457"/>
      <c r="HXI10" s="457"/>
      <c r="HXM10" s="457"/>
      <c r="HXQ10" s="457"/>
      <c r="HXU10" s="457"/>
      <c r="HXY10" s="457"/>
      <c r="HYC10" s="457"/>
      <c r="HYG10" s="457"/>
      <c r="HYK10" s="457"/>
      <c r="HYO10" s="457"/>
      <c r="HYS10" s="457"/>
      <c r="HYW10" s="457"/>
      <c r="HZA10" s="457"/>
      <c r="HZE10" s="457"/>
      <c r="HZI10" s="457"/>
      <c r="HZM10" s="457"/>
      <c r="HZQ10" s="457"/>
      <c r="HZU10" s="457"/>
      <c r="HZY10" s="457"/>
      <c r="IAC10" s="457"/>
      <c r="IAG10" s="457"/>
      <c r="IAK10" s="457"/>
      <c r="IAO10" s="457"/>
      <c r="IAS10" s="457"/>
      <c r="IAW10" s="457"/>
      <c r="IBA10" s="457"/>
      <c r="IBE10" s="457"/>
      <c r="IBI10" s="457"/>
      <c r="IBM10" s="457"/>
      <c r="IBQ10" s="457"/>
      <c r="IBU10" s="457"/>
      <c r="IBY10" s="457"/>
      <c r="ICC10" s="457"/>
      <c r="ICG10" s="457"/>
      <c r="ICK10" s="457"/>
      <c r="ICO10" s="457"/>
      <c r="ICS10" s="457"/>
      <c r="ICW10" s="457"/>
      <c r="IDA10" s="457"/>
      <c r="IDE10" s="457"/>
      <c r="IDI10" s="457"/>
      <c r="IDM10" s="457"/>
      <c r="IDQ10" s="457"/>
      <c r="IDU10" s="457"/>
      <c r="IDY10" s="457"/>
      <c r="IEC10" s="457"/>
      <c r="IEG10" s="457"/>
      <c r="IEK10" s="457"/>
      <c r="IEO10" s="457"/>
      <c r="IES10" s="457"/>
      <c r="IEW10" s="457"/>
      <c r="IFA10" s="457"/>
      <c r="IFE10" s="457"/>
      <c r="IFI10" s="457"/>
      <c r="IFM10" s="457"/>
      <c r="IFQ10" s="457"/>
      <c r="IFU10" s="457"/>
      <c r="IFY10" s="457"/>
      <c r="IGC10" s="457"/>
      <c r="IGG10" s="457"/>
      <c r="IGK10" s="457"/>
      <c r="IGO10" s="457"/>
      <c r="IGS10" s="457"/>
      <c r="IGW10" s="457"/>
      <c r="IHA10" s="457"/>
      <c r="IHE10" s="457"/>
      <c r="IHI10" s="457"/>
      <c r="IHM10" s="457"/>
      <c r="IHQ10" s="457"/>
      <c r="IHU10" s="457"/>
      <c r="IHY10" s="457"/>
      <c r="IIC10" s="457"/>
      <c r="IIG10" s="457"/>
      <c r="IIK10" s="457"/>
      <c r="IIO10" s="457"/>
      <c r="IIS10" s="457"/>
      <c r="IIW10" s="457"/>
      <c r="IJA10" s="457"/>
      <c r="IJE10" s="457"/>
      <c r="IJI10" s="457"/>
      <c r="IJM10" s="457"/>
      <c r="IJQ10" s="457"/>
      <c r="IJU10" s="457"/>
      <c r="IJY10" s="457"/>
      <c r="IKC10" s="457"/>
      <c r="IKG10" s="457"/>
      <c r="IKK10" s="457"/>
      <c r="IKO10" s="457"/>
      <c r="IKS10" s="457"/>
      <c r="IKW10" s="457"/>
      <c r="ILA10" s="457"/>
      <c r="ILE10" s="457"/>
      <c r="ILI10" s="457"/>
      <c r="ILM10" s="457"/>
      <c r="ILQ10" s="457"/>
      <c r="ILU10" s="457"/>
      <c r="ILY10" s="457"/>
      <c r="IMC10" s="457"/>
      <c r="IMG10" s="457"/>
      <c r="IMK10" s="457"/>
      <c r="IMO10" s="457"/>
      <c r="IMS10" s="457"/>
      <c r="IMW10" s="457"/>
      <c r="INA10" s="457"/>
      <c r="INE10" s="457"/>
      <c r="INI10" s="457"/>
      <c r="INM10" s="457"/>
      <c r="INQ10" s="457"/>
      <c r="INU10" s="457"/>
      <c r="INY10" s="457"/>
      <c r="IOC10" s="457"/>
      <c r="IOG10" s="457"/>
      <c r="IOK10" s="457"/>
      <c r="IOO10" s="457"/>
      <c r="IOS10" s="457"/>
      <c r="IOW10" s="457"/>
      <c r="IPA10" s="457"/>
      <c r="IPE10" s="457"/>
      <c r="IPI10" s="457"/>
      <c r="IPM10" s="457"/>
      <c r="IPQ10" s="457"/>
      <c r="IPU10" s="457"/>
      <c r="IPY10" s="457"/>
      <c r="IQC10" s="457"/>
      <c r="IQG10" s="457"/>
      <c r="IQK10" s="457"/>
      <c r="IQO10" s="457"/>
      <c r="IQS10" s="457"/>
      <c r="IQW10" s="457"/>
      <c r="IRA10" s="457"/>
      <c r="IRE10" s="457"/>
      <c r="IRI10" s="457"/>
      <c r="IRM10" s="457"/>
      <c r="IRQ10" s="457"/>
      <c r="IRU10" s="457"/>
      <c r="IRY10" s="457"/>
      <c r="ISC10" s="457"/>
      <c r="ISG10" s="457"/>
      <c r="ISK10" s="457"/>
      <c r="ISO10" s="457"/>
      <c r="ISS10" s="457"/>
      <c r="ISW10" s="457"/>
      <c r="ITA10" s="457"/>
      <c r="ITE10" s="457"/>
      <c r="ITI10" s="457"/>
      <c r="ITM10" s="457"/>
      <c r="ITQ10" s="457"/>
      <c r="ITU10" s="457"/>
      <c r="ITY10" s="457"/>
      <c r="IUC10" s="457"/>
      <c r="IUG10" s="457"/>
      <c r="IUK10" s="457"/>
      <c r="IUO10" s="457"/>
      <c r="IUS10" s="457"/>
      <c r="IUW10" s="457"/>
      <c r="IVA10" s="457"/>
      <c r="IVE10" s="457"/>
      <c r="IVI10" s="457"/>
      <c r="IVM10" s="457"/>
      <c r="IVQ10" s="457"/>
      <c r="IVU10" s="457"/>
      <c r="IVY10" s="457"/>
      <c r="IWC10" s="457"/>
      <c r="IWG10" s="457"/>
      <c r="IWK10" s="457"/>
      <c r="IWO10" s="457"/>
      <c r="IWS10" s="457"/>
      <c r="IWW10" s="457"/>
      <c r="IXA10" s="457"/>
      <c r="IXE10" s="457"/>
      <c r="IXI10" s="457"/>
      <c r="IXM10" s="457"/>
      <c r="IXQ10" s="457"/>
      <c r="IXU10" s="457"/>
      <c r="IXY10" s="457"/>
      <c r="IYC10" s="457"/>
      <c r="IYG10" s="457"/>
      <c r="IYK10" s="457"/>
      <c r="IYO10" s="457"/>
      <c r="IYS10" s="457"/>
      <c r="IYW10" s="457"/>
      <c r="IZA10" s="457"/>
      <c r="IZE10" s="457"/>
      <c r="IZI10" s="457"/>
      <c r="IZM10" s="457"/>
      <c r="IZQ10" s="457"/>
      <c r="IZU10" s="457"/>
      <c r="IZY10" s="457"/>
      <c r="JAC10" s="457"/>
      <c r="JAG10" s="457"/>
      <c r="JAK10" s="457"/>
      <c r="JAO10" s="457"/>
      <c r="JAS10" s="457"/>
      <c r="JAW10" s="457"/>
      <c r="JBA10" s="457"/>
      <c r="JBE10" s="457"/>
      <c r="JBI10" s="457"/>
      <c r="JBM10" s="457"/>
      <c r="JBQ10" s="457"/>
      <c r="JBU10" s="457"/>
      <c r="JBY10" s="457"/>
      <c r="JCC10" s="457"/>
      <c r="JCG10" s="457"/>
      <c r="JCK10" s="457"/>
      <c r="JCO10" s="457"/>
      <c r="JCS10" s="457"/>
      <c r="JCW10" s="457"/>
      <c r="JDA10" s="457"/>
      <c r="JDE10" s="457"/>
      <c r="JDI10" s="457"/>
      <c r="JDM10" s="457"/>
      <c r="JDQ10" s="457"/>
      <c r="JDU10" s="457"/>
      <c r="JDY10" s="457"/>
      <c r="JEC10" s="457"/>
      <c r="JEG10" s="457"/>
      <c r="JEK10" s="457"/>
      <c r="JEO10" s="457"/>
      <c r="JES10" s="457"/>
      <c r="JEW10" s="457"/>
      <c r="JFA10" s="457"/>
      <c r="JFE10" s="457"/>
      <c r="JFI10" s="457"/>
      <c r="JFM10" s="457"/>
      <c r="JFQ10" s="457"/>
      <c r="JFU10" s="457"/>
      <c r="JFY10" s="457"/>
      <c r="JGC10" s="457"/>
      <c r="JGG10" s="457"/>
      <c r="JGK10" s="457"/>
      <c r="JGO10" s="457"/>
      <c r="JGS10" s="457"/>
      <c r="JGW10" s="457"/>
      <c r="JHA10" s="457"/>
      <c r="JHE10" s="457"/>
      <c r="JHI10" s="457"/>
      <c r="JHM10" s="457"/>
      <c r="JHQ10" s="457"/>
      <c r="JHU10" s="457"/>
      <c r="JHY10" s="457"/>
      <c r="JIC10" s="457"/>
      <c r="JIG10" s="457"/>
      <c r="JIK10" s="457"/>
      <c r="JIO10" s="457"/>
      <c r="JIS10" s="457"/>
      <c r="JIW10" s="457"/>
      <c r="JJA10" s="457"/>
      <c r="JJE10" s="457"/>
      <c r="JJI10" s="457"/>
      <c r="JJM10" s="457"/>
      <c r="JJQ10" s="457"/>
      <c r="JJU10" s="457"/>
      <c r="JJY10" s="457"/>
      <c r="JKC10" s="457"/>
      <c r="JKG10" s="457"/>
      <c r="JKK10" s="457"/>
      <c r="JKO10" s="457"/>
      <c r="JKS10" s="457"/>
      <c r="JKW10" s="457"/>
      <c r="JLA10" s="457"/>
      <c r="JLE10" s="457"/>
      <c r="JLI10" s="457"/>
      <c r="JLM10" s="457"/>
      <c r="JLQ10" s="457"/>
      <c r="JLU10" s="457"/>
      <c r="JLY10" s="457"/>
      <c r="JMC10" s="457"/>
      <c r="JMG10" s="457"/>
      <c r="JMK10" s="457"/>
      <c r="JMO10" s="457"/>
      <c r="JMS10" s="457"/>
      <c r="JMW10" s="457"/>
      <c r="JNA10" s="457"/>
      <c r="JNE10" s="457"/>
      <c r="JNI10" s="457"/>
      <c r="JNM10" s="457"/>
      <c r="JNQ10" s="457"/>
      <c r="JNU10" s="457"/>
      <c r="JNY10" s="457"/>
      <c r="JOC10" s="457"/>
      <c r="JOG10" s="457"/>
      <c r="JOK10" s="457"/>
      <c r="JOO10" s="457"/>
      <c r="JOS10" s="457"/>
      <c r="JOW10" s="457"/>
      <c r="JPA10" s="457"/>
      <c r="JPE10" s="457"/>
      <c r="JPI10" s="457"/>
      <c r="JPM10" s="457"/>
      <c r="JPQ10" s="457"/>
      <c r="JPU10" s="457"/>
      <c r="JPY10" s="457"/>
      <c r="JQC10" s="457"/>
      <c r="JQG10" s="457"/>
      <c r="JQK10" s="457"/>
      <c r="JQO10" s="457"/>
      <c r="JQS10" s="457"/>
      <c r="JQW10" s="457"/>
      <c r="JRA10" s="457"/>
      <c r="JRE10" s="457"/>
      <c r="JRI10" s="457"/>
      <c r="JRM10" s="457"/>
      <c r="JRQ10" s="457"/>
      <c r="JRU10" s="457"/>
      <c r="JRY10" s="457"/>
      <c r="JSC10" s="457"/>
      <c r="JSG10" s="457"/>
      <c r="JSK10" s="457"/>
      <c r="JSO10" s="457"/>
      <c r="JSS10" s="457"/>
      <c r="JSW10" s="457"/>
      <c r="JTA10" s="457"/>
      <c r="JTE10" s="457"/>
      <c r="JTI10" s="457"/>
      <c r="JTM10" s="457"/>
      <c r="JTQ10" s="457"/>
      <c r="JTU10" s="457"/>
      <c r="JTY10" s="457"/>
      <c r="JUC10" s="457"/>
      <c r="JUG10" s="457"/>
      <c r="JUK10" s="457"/>
      <c r="JUO10" s="457"/>
      <c r="JUS10" s="457"/>
      <c r="JUW10" s="457"/>
      <c r="JVA10" s="457"/>
      <c r="JVE10" s="457"/>
      <c r="JVI10" s="457"/>
      <c r="JVM10" s="457"/>
      <c r="JVQ10" s="457"/>
      <c r="JVU10" s="457"/>
      <c r="JVY10" s="457"/>
      <c r="JWC10" s="457"/>
      <c r="JWG10" s="457"/>
      <c r="JWK10" s="457"/>
      <c r="JWO10" s="457"/>
      <c r="JWS10" s="457"/>
      <c r="JWW10" s="457"/>
      <c r="JXA10" s="457"/>
      <c r="JXE10" s="457"/>
      <c r="JXI10" s="457"/>
      <c r="JXM10" s="457"/>
      <c r="JXQ10" s="457"/>
      <c r="JXU10" s="457"/>
      <c r="JXY10" s="457"/>
      <c r="JYC10" s="457"/>
      <c r="JYG10" s="457"/>
      <c r="JYK10" s="457"/>
      <c r="JYO10" s="457"/>
      <c r="JYS10" s="457"/>
      <c r="JYW10" s="457"/>
      <c r="JZA10" s="457"/>
      <c r="JZE10" s="457"/>
      <c r="JZI10" s="457"/>
      <c r="JZM10" s="457"/>
      <c r="JZQ10" s="457"/>
      <c r="JZU10" s="457"/>
      <c r="JZY10" s="457"/>
      <c r="KAC10" s="457"/>
      <c r="KAG10" s="457"/>
      <c r="KAK10" s="457"/>
      <c r="KAO10" s="457"/>
      <c r="KAS10" s="457"/>
      <c r="KAW10" s="457"/>
      <c r="KBA10" s="457"/>
      <c r="KBE10" s="457"/>
      <c r="KBI10" s="457"/>
      <c r="KBM10" s="457"/>
      <c r="KBQ10" s="457"/>
      <c r="KBU10" s="457"/>
      <c r="KBY10" s="457"/>
      <c r="KCC10" s="457"/>
      <c r="KCG10" s="457"/>
      <c r="KCK10" s="457"/>
      <c r="KCO10" s="457"/>
      <c r="KCS10" s="457"/>
      <c r="KCW10" s="457"/>
      <c r="KDA10" s="457"/>
      <c r="KDE10" s="457"/>
      <c r="KDI10" s="457"/>
      <c r="KDM10" s="457"/>
      <c r="KDQ10" s="457"/>
      <c r="KDU10" s="457"/>
      <c r="KDY10" s="457"/>
      <c r="KEC10" s="457"/>
      <c r="KEG10" s="457"/>
      <c r="KEK10" s="457"/>
      <c r="KEO10" s="457"/>
      <c r="KES10" s="457"/>
      <c r="KEW10" s="457"/>
      <c r="KFA10" s="457"/>
      <c r="KFE10" s="457"/>
      <c r="KFI10" s="457"/>
      <c r="KFM10" s="457"/>
      <c r="KFQ10" s="457"/>
      <c r="KFU10" s="457"/>
      <c r="KFY10" s="457"/>
      <c r="KGC10" s="457"/>
      <c r="KGG10" s="457"/>
      <c r="KGK10" s="457"/>
      <c r="KGO10" s="457"/>
      <c r="KGS10" s="457"/>
      <c r="KGW10" s="457"/>
      <c r="KHA10" s="457"/>
      <c r="KHE10" s="457"/>
      <c r="KHI10" s="457"/>
      <c r="KHM10" s="457"/>
      <c r="KHQ10" s="457"/>
      <c r="KHU10" s="457"/>
      <c r="KHY10" s="457"/>
      <c r="KIC10" s="457"/>
      <c r="KIG10" s="457"/>
      <c r="KIK10" s="457"/>
      <c r="KIO10" s="457"/>
      <c r="KIS10" s="457"/>
      <c r="KIW10" s="457"/>
      <c r="KJA10" s="457"/>
      <c r="KJE10" s="457"/>
      <c r="KJI10" s="457"/>
      <c r="KJM10" s="457"/>
      <c r="KJQ10" s="457"/>
      <c r="KJU10" s="457"/>
      <c r="KJY10" s="457"/>
      <c r="KKC10" s="457"/>
      <c r="KKG10" s="457"/>
      <c r="KKK10" s="457"/>
      <c r="KKO10" s="457"/>
      <c r="KKS10" s="457"/>
      <c r="KKW10" s="457"/>
      <c r="KLA10" s="457"/>
      <c r="KLE10" s="457"/>
      <c r="KLI10" s="457"/>
      <c r="KLM10" s="457"/>
      <c r="KLQ10" s="457"/>
      <c r="KLU10" s="457"/>
      <c r="KLY10" s="457"/>
      <c r="KMC10" s="457"/>
      <c r="KMG10" s="457"/>
      <c r="KMK10" s="457"/>
      <c r="KMO10" s="457"/>
      <c r="KMS10" s="457"/>
      <c r="KMW10" s="457"/>
      <c r="KNA10" s="457"/>
      <c r="KNE10" s="457"/>
      <c r="KNI10" s="457"/>
      <c r="KNM10" s="457"/>
      <c r="KNQ10" s="457"/>
      <c r="KNU10" s="457"/>
      <c r="KNY10" s="457"/>
      <c r="KOC10" s="457"/>
      <c r="KOG10" s="457"/>
      <c r="KOK10" s="457"/>
      <c r="KOO10" s="457"/>
      <c r="KOS10" s="457"/>
      <c r="KOW10" s="457"/>
      <c r="KPA10" s="457"/>
      <c r="KPE10" s="457"/>
      <c r="KPI10" s="457"/>
      <c r="KPM10" s="457"/>
      <c r="KPQ10" s="457"/>
      <c r="KPU10" s="457"/>
      <c r="KPY10" s="457"/>
      <c r="KQC10" s="457"/>
      <c r="KQG10" s="457"/>
      <c r="KQK10" s="457"/>
      <c r="KQO10" s="457"/>
      <c r="KQS10" s="457"/>
      <c r="KQW10" s="457"/>
      <c r="KRA10" s="457"/>
      <c r="KRE10" s="457"/>
      <c r="KRI10" s="457"/>
      <c r="KRM10" s="457"/>
      <c r="KRQ10" s="457"/>
      <c r="KRU10" s="457"/>
      <c r="KRY10" s="457"/>
      <c r="KSC10" s="457"/>
      <c r="KSG10" s="457"/>
      <c r="KSK10" s="457"/>
      <c r="KSO10" s="457"/>
      <c r="KSS10" s="457"/>
      <c r="KSW10" s="457"/>
      <c r="KTA10" s="457"/>
      <c r="KTE10" s="457"/>
      <c r="KTI10" s="457"/>
      <c r="KTM10" s="457"/>
      <c r="KTQ10" s="457"/>
      <c r="KTU10" s="457"/>
      <c r="KTY10" s="457"/>
      <c r="KUC10" s="457"/>
      <c r="KUG10" s="457"/>
      <c r="KUK10" s="457"/>
      <c r="KUO10" s="457"/>
      <c r="KUS10" s="457"/>
      <c r="KUW10" s="457"/>
      <c r="KVA10" s="457"/>
      <c r="KVE10" s="457"/>
      <c r="KVI10" s="457"/>
      <c r="KVM10" s="457"/>
      <c r="KVQ10" s="457"/>
      <c r="KVU10" s="457"/>
      <c r="KVY10" s="457"/>
      <c r="KWC10" s="457"/>
      <c r="KWG10" s="457"/>
      <c r="KWK10" s="457"/>
      <c r="KWO10" s="457"/>
      <c r="KWS10" s="457"/>
      <c r="KWW10" s="457"/>
      <c r="KXA10" s="457"/>
      <c r="KXE10" s="457"/>
      <c r="KXI10" s="457"/>
      <c r="KXM10" s="457"/>
      <c r="KXQ10" s="457"/>
      <c r="KXU10" s="457"/>
      <c r="KXY10" s="457"/>
      <c r="KYC10" s="457"/>
      <c r="KYG10" s="457"/>
      <c r="KYK10" s="457"/>
      <c r="KYO10" s="457"/>
      <c r="KYS10" s="457"/>
      <c r="KYW10" s="457"/>
      <c r="KZA10" s="457"/>
      <c r="KZE10" s="457"/>
      <c r="KZI10" s="457"/>
      <c r="KZM10" s="457"/>
      <c r="KZQ10" s="457"/>
      <c r="KZU10" s="457"/>
      <c r="KZY10" s="457"/>
      <c r="LAC10" s="457"/>
      <c r="LAG10" s="457"/>
      <c r="LAK10" s="457"/>
      <c r="LAO10" s="457"/>
      <c r="LAS10" s="457"/>
      <c r="LAW10" s="457"/>
      <c r="LBA10" s="457"/>
      <c r="LBE10" s="457"/>
      <c r="LBI10" s="457"/>
      <c r="LBM10" s="457"/>
      <c r="LBQ10" s="457"/>
      <c r="LBU10" s="457"/>
      <c r="LBY10" s="457"/>
      <c r="LCC10" s="457"/>
      <c r="LCG10" s="457"/>
      <c r="LCK10" s="457"/>
      <c r="LCO10" s="457"/>
      <c r="LCS10" s="457"/>
      <c r="LCW10" s="457"/>
      <c r="LDA10" s="457"/>
      <c r="LDE10" s="457"/>
      <c r="LDI10" s="457"/>
      <c r="LDM10" s="457"/>
      <c r="LDQ10" s="457"/>
      <c r="LDU10" s="457"/>
      <c r="LDY10" s="457"/>
      <c r="LEC10" s="457"/>
      <c r="LEG10" s="457"/>
      <c r="LEK10" s="457"/>
      <c r="LEO10" s="457"/>
      <c r="LES10" s="457"/>
      <c r="LEW10" s="457"/>
      <c r="LFA10" s="457"/>
      <c r="LFE10" s="457"/>
      <c r="LFI10" s="457"/>
      <c r="LFM10" s="457"/>
      <c r="LFQ10" s="457"/>
      <c r="LFU10" s="457"/>
      <c r="LFY10" s="457"/>
      <c r="LGC10" s="457"/>
      <c r="LGG10" s="457"/>
      <c r="LGK10" s="457"/>
      <c r="LGO10" s="457"/>
      <c r="LGS10" s="457"/>
      <c r="LGW10" s="457"/>
      <c r="LHA10" s="457"/>
      <c r="LHE10" s="457"/>
      <c r="LHI10" s="457"/>
      <c r="LHM10" s="457"/>
      <c r="LHQ10" s="457"/>
      <c r="LHU10" s="457"/>
      <c r="LHY10" s="457"/>
      <c r="LIC10" s="457"/>
      <c r="LIG10" s="457"/>
      <c r="LIK10" s="457"/>
      <c r="LIO10" s="457"/>
      <c r="LIS10" s="457"/>
      <c r="LIW10" s="457"/>
      <c r="LJA10" s="457"/>
      <c r="LJE10" s="457"/>
      <c r="LJI10" s="457"/>
      <c r="LJM10" s="457"/>
      <c r="LJQ10" s="457"/>
      <c r="LJU10" s="457"/>
      <c r="LJY10" s="457"/>
      <c r="LKC10" s="457"/>
      <c r="LKG10" s="457"/>
      <c r="LKK10" s="457"/>
      <c r="LKO10" s="457"/>
      <c r="LKS10" s="457"/>
      <c r="LKW10" s="457"/>
      <c r="LLA10" s="457"/>
      <c r="LLE10" s="457"/>
      <c r="LLI10" s="457"/>
      <c r="LLM10" s="457"/>
      <c r="LLQ10" s="457"/>
      <c r="LLU10" s="457"/>
      <c r="LLY10" s="457"/>
      <c r="LMC10" s="457"/>
      <c r="LMG10" s="457"/>
      <c r="LMK10" s="457"/>
      <c r="LMO10" s="457"/>
      <c r="LMS10" s="457"/>
      <c r="LMW10" s="457"/>
      <c r="LNA10" s="457"/>
      <c r="LNE10" s="457"/>
      <c r="LNI10" s="457"/>
      <c r="LNM10" s="457"/>
      <c r="LNQ10" s="457"/>
      <c r="LNU10" s="457"/>
      <c r="LNY10" s="457"/>
      <c r="LOC10" s="457"/>
      <c r="LOG10" s="457"/>
      <c r="LOK10" s="457"/>
      <c r="LOO10" s="457"/>
      <c r="LOS10" s="457"/>
      <c r="LOW10" s="457"/>
      <c r="LPA10" s="457"/>
      <c r="LPE10" s="457"/>
      <c r="LPI10" s="457"/>
      <c r="LPM10" s="457"/>
      <c r="LPQ10" s="457"/>
      <c r="LPU10" s="457"/>
      <c r="LPY10" s="457"/>
      <c r="LQC10" s="457"/>
      <c r="LQG10" s="457"/>
      <c r="LQK10" s="457"/>
      <c r="LQO10" s="457"/>
      <c r="LQS10" s="457"/>
      <c r="LQW10" s="457"/>
      <c r="LRA10" s="457"/>
      <c r="LRE10" s="457"/>
      <c r="LRI10" s="457"/>
      <c r="LRM10" s="457"/>
      <c r="LRQ10" s="457"/>
      <c r="LRU10" s="457"/>
      <c r="LRY10" s="457"/>
      <c r="LSC10" s="457"/>
      <c r="LSG10" s="457"/>
      <c r="LSK10" s="457"/>
      <c r="LSO10" s="457"/>
      <c r="LSS10" s="457"/>
      <c r="LSW10" s="457"/>
      <c r="LTA10" s="457"/>
      <c r="LTE10" s="457"/>
      <c r="LTI10" s="457"/>
      <c r="LTM10" s="457"/>
      <c r="LTQ10" s="457"/>
      <c r="LTU10" s="457"/>
      <c r="LTY10" s="457"/>
      <c r="LUC10" s="457"/>
      <c r="LUG10" s="457"/>
      <c r="LUK10" s="457"/>
      <c r="LUO10" s="457"/>
      <c r="LUS10" s="457"/>
      <c r="LUW10" s="457"/>
      <c r="LVA10" s="457"/>
      <c r="LVE10" s="457"/>
      <c r="LVI10" s="457"/>
      <c r="LVM10" s="457"/>
      <c r="LVQ10" s="457"/>
      <c r="LVU10" s="457"/>
      <c r="LVY10" s="457"/>
      <c r="LWC10" s="457"/>
      <c r="LWG10" s="457"/>
      <c r="LWK10" s="457"/>
      <c r="LWO10" s="457"/>
      <c r="LWS10" s="457"/>
      <c r="LWW10" s="457"/>
      <c r="LXA10" s="457"/>
      <c r="LXE10" s="457"/>
      <c r="LXI10" s="457"/>
      <c r="LXM10" s="457"/>
      <c r="LXQ10" s="457"/>
      <c r="LXU10" s="457"/>
      <c r="LXY10" s="457"/>
      <c r="LYC10" s="457"/>
      <c r="LYG10" s="457"/>
      <c r="LYK10" s="457"/>
      <c r="LYO10" s="457"/>
      <c r="LYS10" s="457"/>
      <c r="LYW10" s="457"/>
      <c r="LZA10" s="457"/>
      <c r="LZE10" s="457"/>
      <c r="LZI10" s="457"/>
      <c r="LZM10" s="457"/>
      <c r="LZQ10" s="457"/>
      <c r="LZU10" s="457"/>
      <c r="LZY10" s="457"/>
      <c r="MAC10" s="457"/>
      <c r="MAG10" s="457"/>
      <c r="MAK10" s="457"/>
      <c r="MAO10" s="457"/>
      <c r="MAS10" s="457"/>
      <c r="MAW10" s="457"/>
      <c r="MBA10" s="457"/>
      <c r="MBE10" s="457"/>
      <c r="MBI10" s="457"/>
      <c r="MBM10" s="457"/>
      <c r="MBQ10" s="457"/>
      <c r="MBU10" s="457"/>
      <c r="MBY10" s="457"/>
      <c r="MCC10" s="457"/>
      <c r="MCG10" s="457"/>
      <c r="MCK10" s="457"/>
      <c r="MCO10" s="457"/>
      <c r="MCS10" s="457"/>
      <c r="MCW10" s="457"/>
      <c r="MDA10" s="457"/>
      <c r="MDE10" s="457"/>
      <c r="MDI10" s="457"/>
      <c r="MDM10" s="457"/>
      <c r="MDQ10" s="457"/>
      <c r="MDU10" s="457"/>
      <c r="MDY10" s="457"/>
      <c r="MEC10" s="457"/>
      <c r="MEG10" s="457"/>
      <c r="MEK10" s="457"/>
      <c r="MEO10" s="457"/>
      <c r="MES10" s="457"/>
      <c r="MEW10" s="457"/>
      <c r="MFA10" s="457"/>
      <c r="MFE10" s="457"/>
      <c r="MFI10" s="457"/>
      <c r="MFM10" s="457"/>
      <c r="MFQ10" s="457"/>
      <c r="MFU10" s="457"/>
      <c r="MFY10" s="457"/>
      <c r="MGC10" s="457"/>
      <c r="MGG10" s="457"/>
      <c r="MGK10" s="457"/>
      <c r="MGO10" s="457"/>
      <c r="MGS10" s="457"/>
      <c r="MGW10" s="457"/>
      <c r="MHA10" s="457"/>
      <c r="MHE10" s="457"/>
      <c r="MHI10" s="457"/>
      <c r="MHM10" s="457"/>
      <c r="MHQ10" s="457"/>
      <c r="MHU10" s="457"/>
      <c r="MHY10" s="457"/>
      <c r="MIC10" s="457"/>
      <c r="MIG10" s="457"/>
      <c r="MIK10" s="457"/>
      <c r="MIO10" s="457"/>
      <c r="MIS10" s="457"/>
      <c r="MIW10" s="457"/>
      <c r="MJA10" s="457"/>
      <c r="MJE10" s="457"/>
      <c r="MJI10" s="457"/>
      <c r="MJM10" s="457"/>
      <c r="MJQ10" s="457"/>
      <c r="MJU10" s="457"/>
      <c r="MJY10" s="457"/>
      <c r="MKC10" s="457"/>
      <c r="MKG10" s="457"/>
      <c r="MKK10" s="457"/>
      <c r="MKO10" s="457"/>
      <c r="MKS10" s="457"/>
      <c r="MKW10" s="457"/>
      <c r="MLA10" s="457"/>
      <c r="MLE10" s="457"/>
      <c r="MLI10" s="457"/>
      <c r="MLM10" s="457"/>
      <c r="MLQ10" s="457"/>
      <c r="MLU10" s="457"/>
      <c r="MLY10" s="457"/>
      <c r="MMC10" s="457"/>
      <c r="MMG10" s="457"/>
      <c r="MMK10" s="457"/>
      <c r="MMO10" s="457"/>
      <c r="MMS10" s="457"/>
      <c r="MMW10" s="457"/>
      <c r="MNA10" s="457"/>
      <c r="MNE10" s="457"/>
      <c r="MNI10" s="457"/>
      <c r="MNM10" s="457"/>
      <c r="MNQ10" s="457"/>
      <c r="MNU10" s="457"/>
      <c r="MNY10" s="457"/>
      <c r="MOC10" s="457"/>
      <c r="MOG10" s="457"/>
      <c r="MOK10" s="457"/>
      <c r="MOO10" s="457"/>
      <c r="MOS10" s="457"/>
      <c r="MOW10" s="457"/>
      <c r="MPA10" s="457"/>
      <c r="MPE10" s="457"/>
      <c r="MPI10" s="457"/>
      <c r="MPM10" s="457"/>
      <c r="MPQ10" s="457"/>
      <c r="MPU10" s="457"/>
      <c r="MPY10" s="457"/>
      <c r="MQC10" s="457"/>
      <c r="MQG10" s="457"/>
      <c r="MQK10" s="457"/>
      <c r="MQO10" s="457"/>
      <c r="MQS10" s="457"/>
      <c r="MQW10" s="457"/>
      <c r="MRA10" s="457"/>
      <c r="MRE10" s="457"/>
      <c r="MRI10" s="457"/>
      <c r="MRM10" s="457"/>
      <c r="MRQ10" s="457"/>
      <c r="MRU10" s="457"/>
      <c r="MRY10" s="457"/>
      <c r="MSC10" s="457"/>
      <c r="MSG10" s="457"/>
      <c r="MSK10" s="457"/>
      <c r="MSO10" s="457"/>
      <c r="MSS10" s="457"/>
      <c r="MSW10" s="457"/>
      <c r="MTA10" s="457"/>
      <c r="MTE10" s="457"/>
      <c r="MTI10" s="457"/>
      <c r="MTM10" s="457"/>
      <c r="MTQ10" s="457"/>
      <c r="MTU10" s="457"/>
      <c r="MTY10" s="457"/>
      <c r="MUC10" s="457"/>
      <c r="MUG10" s="457"/>
      <c r="MUK10" s="457"/>
      <c r="MUO10" s="457"/>
      <c r="MUS10" s="457"/>
      <c r="MUW10" s="457"/>
      <c r="MVA10" s="457"/>
      <c r="MVE10" s="457"/>
      <c r="MVI10" s="457"/>
      <c r="MVM10" s="457"/>
      <c r="MVQ10" s="457"/>
      <c r="MVU10" s="457"/>
      <c r="MVY10" s="457"/>
      <c r="MWC10" s="457"/>
      <c r="MWG10" s="457"/>
      <c r="MWK10" s="457"/>
      <c r="MWO10" s="457"/>
      <c r="MWS10" s="457"/>
      <c r="MWW10" s="457"/>
      <c r="MXA10" s="457"/>
      <c r="MXE10" s="457"/>
      <c r="MXI10" s="457"/>
      <c r="MXM10" s="457"/>
      <c r="MXQ10" s="457"/>
      <c r="MXU10" s="457"/>
      <c r="MXY10" s="457"/>
      <c r="MYC10" s="457"/>
      <c r="MYG10" s="457"/>
      <c r="MYK10" s="457"/>
      <c r="MYO10" s="457"/>
      <c r="MYS10" s="457"/>
      <c r="MYW10" s="457"/>
      <c r="MZA10" s="457"/>
      <c r="MZE10" s="457"/>
      <c r="MZI10" s="457"/>
      <c r="MZM10" s="457"/>
      <c r="MZQ10" s="457"/>
      <c r="MZU10" s="457"/>
      <c r="MZY10" s="457"/>
      <c r="NAC10" s="457"/>
      <c r="NAG10" s="457"/>
      <c r="NAK10" s="457"/>
      <c r="NAO10" s="457"/>
      <c r="NAS10" s="457"/>
      <c r="NAW10" s="457"/>
      <c r="NBA10" s="457"/>
      <c r="NBE10" s="457"/>
      <c r="NBI10" s="457"/>
      <c r="NBM10" s="457"/>
      <c r="NBQ10" s="457"/>
      <c r="NBU10" s="457"/>
      <c r="NBY10" s="457"/>
      <c r="NCC10" s="457"/>
      <c r="NCG10" s="457"/>
      <c r="NCK10" s="457"/>
      <c r="NCO10" s="457"/>
      <c r="NCS10" s="457"/>
      <c r="NCW10" s="457"/>
      <c r="NDA10" s="457"/>
      <c r="NDE10" s="457"/>
      <c r="NDI10" s="457"/>
      <c r="NDM10" s="457"/>
      <c r="NDQ10" s="457"/>
      <c r="NDU10" s="457"/>
      <c r="NDY10" s="457"/>
      <c r="NEC10" s="457"/>
      <c r="NEG10" s="457"/>
      <c r="NEK10" s="457"/>
      <c r="NEO10" s="457"/>
      <c r="NES10" s="457"/>
      <c r="NEW10" s="457"/>
      <c r="NFA10" s="457"/>
      <c r="NFE10" s="457"/>
      <c r="NFI10" s="457"/>
      <c r="NFM10" s="457"/>
      <c r="NFQ10" s="457"/>
      <c r="NFU10" s="457"/>
      <c r="NFY10" s="457"/>
      <c r="NGC10" s="457"/>
      <c r="NGG10" s="457"/>
      <c r="NGK10" s="457"/>
      <c r="NGO10" s="457"/>
      <c r="NGS10" s="457"/>
      <c r="NGW10" s="457"/>
      <c r="NHA10" s="457"/>
      <c r="NHE10" s="457"/>
      <c r="NHI10" s="457"/>
      <c r="NHM10" s="457"/>
      <c r="NHQ10" s="457"/>
      <c r="NHU10" s="457"/>
      <c r="NHY10" s="457"/>
      <c r="NIC10" s="457"/>
      <c r="NIG10" s="457"/>
      <c r="NIK10" s="457"/>
      <c r="NIO10" s="457"/>
      <c r="NIS10" s="457"/>
      <c r="NIW10" s="457"/>
      <c r="NJA10" s="457"/>
      <c r="NJE10" s="457"/>
      <c r="NJI10" s="457"/>
      <c r="NJM10" s="457"/>
      <c r="NJQ10" s="457"/>
      <c r="NJU10" s="457"/>
      <c r="NJY10" s="457"/>
      <c r="NKC10" s="457"/>
      <c r="NKG10" s="457"/>
      <c r="NKK10" s="457"/>
      <c r="NKO10" s="457"/>
      <c r="NKS10" s="457"/>
      <c r="NKW10" s="457"/>
      <c r="NLA10" s="457"/>
      <c r="NLE10" s="457"/>
      <c r="NLI10" s="457"/>
      <c r="NLM10" s="457"/>
      <c r="NLQ10" s="457"/>
      <c r="NLU10" s="457"/>
      <c r="NLY10" s="457"/>
      <c r="NMC10" s="457"/>
      <c r="NMG10" s="457"/>
      <c r="NMK10" s="457"/>
      <c r="NMO10" s="457"/>
      <c r="NMS10" s="457"/>
      <c r="NMW10" s="457"/>
      <c r="NNA10" s="457"/>
      <c r="NNE10" s="457"/>
      <c r="NNI10" s="457"/>
      <c r="NNM10" s="457"/>
      <c r="NNQ10" s="457"/>
      <c r="NNU10" s="457"/>
      <c r="NNY10" s="457"/>
      <c r="NOC10" s="457"/>
      <c r="NOG10" s="457"/>
      <c r="NOK10" s="457"/>
      <c r="NOO10" s="457"/>
      <c r="NOS10" s="457"/>
      <c r="NOW10" s="457"/>
      <c r="NPA10" s="457"/>
      <c r="NPE10" s="457"/>
      <c r="NPI10" s="457"/>
      <c r="NPM10" s="457"/>
      <c r="NPQ10" s="457"/>
      <c r="NPU10" s="457"/>
      <c r="NPY10" s="457"/>
      <c r="NQC10" s="457"/>
      <c r="NQG10" s="457"/>
      <c r="NQK10" s="457"/>
      <c r="NQO10" s="457"/>
      <c r="NQS10" s="457"/>
      <c r="NQW10" s="457"/>
      <c r="NRA10" s="457"/>
      <c r="NRE10" s="457"/>
      <c r="NRI10" s="457"/>
      <c r="NRM10" s="457"/>
      <c r="NRQ10" s="457"/>
      <c r="NRU10" s="457"/>
      <c r="NRY10" s="457"/>
      <c r="NSC10" s="457"/>
      <c r="NSG10" s="457"/>
      <c r="NSK10" s="457"/>
      <c r="NSO10" s="457"/>
      <c r="NSS10" s="457"/>
      <c r="NSW10" s="457"/>
      <c r="NTA10" s="457"/>
      <c r="NTE10" s="457"/>
      <c r="NTI10" s="457"/>
      <c r="NTM10" s="457"/>
      <c r="NTQ10" s="457"/>
      <c r="NTU10" s="457"/>
      <c r="NTY10" s="457"/>
      <c r="NUC10" s="457"/>
      <c r="NUG10" s="457"/>
      <c r="NUK10" s="457"/>
      <c r="NUO10" s="457"/>
      <c r="NUS10" s="457"/>
      <c r="NUW10" s="457"/>
      <c r="NVA10" s="457"/>
      <c r="NVE10" s="457"/>
      <c r="NVI10" s="457"/>
      <c r="NVM10" s="457"/>
      <c r="NVQ10" s="457"/>
      <c r="NVU10" s="457"/>
      <c r="NVY10" s="457"/>
      <c r="NWC10" s="457"/>
      <c r="NWG10" s="457"/>
      <c r="NWK10" s="457"/>
      <c r="NWO10" s="457"/>
      <c r="NWS10" s="457"/>
      <c r="NWW10" s="457"/>
      <c r="NXA10" s="457"/>
      <c r="NXE10" s="457"/>
      <c r="NXI10" s="457"/>
      <c r="NXM10" s="457"/>
      <c r="NXQ10" s="457"/>
      <c r="NXU10" s="457"/>
      <c r="NXY10" s="457"/>
      <c r="NYC10" s="457"/>
      <c r="NYG10" s="457"/>
      <c r="NYK10" s="457"/>
      <c r="NYO10" s="457"/>
      <c r="NYS10" s="457"/>
      <c r="NYW10" s="457"/>
      <c r="NZA10" s="457"/>
      <c r="NZE10" s="457"/>
      <c r="NZI10" s="457"/>
      <c r="NZM10" s="457"/>
      <c r="NZQ10" s="457"/>
      <c r="NZU10" s="457"/>
      <c r="NZY10" s="457"/>
      <c r="OAC10" s="457"/>
      <c r="OAG10" s="457"/>
      <c r="OAK10" s="457"/>
      <c r="OAO10" s="457"/>
      <c r="OAS10" s="457"/>
      <c r="OAW10" s="457"/>
      <c r="OBA10" s="457"/>
      <c r="OBE10" s="457"/>
      <c r="OBI10" s="457"/>
      <c r="OBM10" s="457"/>
      <c r="OBQ10" s="457"/>
      <c r="OBU10" s="457"/>
      <c r="OBY10" s="457"/>
      <c r="OCC10" s="457"/>
      <c r="OCG10" s="457"/>
      <c r="OCK10" s="457"/>
      <c r="OCO10" s="457"/>
      <c r="OCS10" s="457"/>
      <c r="OCW10" s="457"/>
      <c r="ODA10" s="457"/>
      <c r="ODE10" s="457"/>
      <c r="ODI10" s="457"/>
      <c r="ODM10" s="457"/>
      <c r="ODQ10" s="457"/>
      <c r="ODU10" s="457"/>
      <c r="ODY10" s="457"/>
      <c r="OEC10" s="457"/>
      <c r="OEG10" s="457"/>
      <c r="OEK10" s="457"/>
      <c r="OEO10" s="457"/>
      <c r="OES10" s="457"/>
      <c r="OEW10" s="457"/>
      <c r="OFA10" s="457"/>
      <c r="OFE10" s="457"/>
      <c r="OFI10" s="457"/>
      <c r="OFM10" s="457"/>
      <c r="OFQ10" s="457"/>
      <c r="OFU10" s="457"/>
      <c r="OFY10" s="457"/>
      <c r="OGC10" s="457"/>
      <c r="OGG10" s="457"/>
      <c r="OGK10" s="457"/>
      <c r="OGO10" s="457"/>
      <c r="OGS10" s="457"/>
      <c r="OGW10" s="457"/>
      <c r="OHA10" s="457"/>
      <c r="OHE10" s="457"/>
      <c r="OHI10" s="457"/>
      <c r="OHM10" s="457"/>
      <c r="OHQ10" s="457"/>
      <c r="OHU10" s="457"/>
      <c r="OHY10" s="457"/>
      <c r="OIC10" s="457"/>
      <c r="OIG10" s="457"/>
      <c r="OIK10" s="457"/>
      <c r="OIO10" s="457"/>
      <c r="OIS10" s="457"/>
      <c r="OIW10" s="457"/>
      <c r="OJA10" s="457"/>
      <c r="OJE10" s="457"/>
      <c r="OJI10" s="457"/>
      <c r="OJM10" s="457"/>
      <c r="OJQ10" s="457"/>
      <c r="OJU10" s="457"/>
      <c r="OJY10" s="457"/>
      <c r="OKC10" s="457"/>
      <c r="OKG10" s="457"/>
      <c r="OKK10" s="457"/>
      <c r="OKO10" s="457"/>
      <c r="OKS10" s="457"/>
      <c r="OKW10" s="457"/>
      <c r="OLA10" s="457"/>
      <c r="OLE10" s="457"/>
      <c r="OLI10" s="457"/>
      <c r="OLM10" s="457"/>
      <c r="OLQ10" s="457"/>
      <c r="OLU10" s="457"/>
      <c r="OLY10" s="457"/>
      <c r="OMC10" s="457"/>
      <c r="OMG10" s="457"/>
      <c r="OMK10" s="457"/>
      <c r="OMO10" s="457"/>
      <c r="OMS10" s="457"/>
      <c r="OMW10" s="457"/>
      <c r="ONA10" s="457"/>
      <c r="ONE10" s="457"/>
      <c r="ONI10" s="457"/>
      <c r="ONM10" s="457"/>
      <c r="ONQ10" s="457"/>
      <c r="ONU10" s="457"/>
      <c r="ONY10" s="457"/>
      <c r="OOC10" s="457"/>
      <c r="OOG10" s="457"/>
      <c r="OOK10" s="457"/>
      <c r="OOO10" s="457"/>
      <c r="OOS10" s="457"/>
      <c r="OOW10" s="457"/>
      <c r="OPA10" s="457"/>
      <c r="OPE10" s="457"/>
      <c r="OPI10" s="457"/>
      <c r="OPM10" s="457"/>
      <c r="OPQ10" s="457"/>
      <c r="OPU10" s="457"/>
      <c r="OPY10" s="457"/>
      <c r="OQC10" s="457"/>
      <c r="OQG10" s="457"/>
      <c r="OQK10" s="457"/>
      <c r="OQO10" s="457"/>
      <c r="OQS10" s="457"/>
      <c r="OQW10" s="457"/>
      <c r="ORA10" s="457"/>
      <c r="ORE10" s="457"/>
      <c r="ORI10" s="457"/>
      <c r="ORM10" s="457"/>
      <c r="ORQ10" s="457"/>
      <c r="ORU10" s="457"/>
      <c r="ORY10" s="457"/>
      <c r="OSC10" s="457"/>
      <c r="OSG10" s="457"/>
      <c r="OSK10" s="457"/>
      <c r="OSO10" s="457"/>
      <c r="OSS10" s="457"/>
      <c r="OSW10" s="457"/>
      <c r="OTA10" s="457"/>
      <c r="OTE10" s="457"/>
      <c r="OTI10" s="457"/>
      <c r="OTM10" s="457"/>
      <c r="OTQ10" s="457"/>
      <c r="OTU10" s="457"/>
      <c r="OTY10" s="457"/>
      <c r="OUC10" s="457"/>
      <c r="OUG10" s="457"/>
      <c r="OUK10" s="457"/>
      <c r="OUO10" s="457"/>
      <c r="OUS10" s="457"/>
      <c r="OUW10" s="457"/>
      <c r="OVA10" s="457"/>
      <c r="OVE10" s="457"/>
      <c r="OVI10" s="457"/>
      <c r="OVM10" s="457"/>
      <c r="OVQ10" s="457"/>
      <c r="OVU10" s="457"/>
      <c r="OVY10" s="457"/>
      <c r="OWC10" s="457"/>
      <c r="OWG10" s="457"/>
      <c r="OWK10" s="457"/>
      <c r="OWO10" s="457"/>
      <c r="OWS10" s="457"/>
      <c r="OWW10" s="457"/>
      <c r="OXA10" s="457"/>
      <c r="OXE10" s="457"/>
      <c r="OXI10" s="457"/>
      <c r="OXM10" s="457"/>
      <c r="OXQ10" s="457"/>
      <c r="OXU10" s="457"/>
      <c r="OXY10" s="457"/>
      <c r="OYC10" s="457"/>
      <c r="OYG10" s="457"/>
      <c r="OYK10" s="457"/>
      <c r="OYO10" s="457"/>
      <c r="OYS10" s="457"/>
      <c r="OYW10" s="457"/>
      <c r="OZA10" s="457"/>
      <c r="OZE10" s="457"/>
      <c r="OZI10" s="457"/>
      <c r="OZM10" s="457"/>
      <c r="OZQ10" s="457"/>
      <c r="OZU10" s="457"/>
      <c r="OZY10" s="457"/>
      <c r="PAC10" s="457"/>
      <c r="PAG10" s="457"/>
      <c r="PAK10" s="457"/>
      <c r="PAO10" s="457"/>
      <c r="PAS10" s="457"/>
      <c r="PAW10" s="457"/>
      <c r="PBA10" s="457"/>
      <c r="PBE10" s="457"/>
      <c r="PBI10" s="457"/>
      <c r="PBM10" s="457"/>
      <c r="PBQ10" s="457"/>
      <c r="PBU10" s="457"/>
      <c r="PBY10" s="457"/>
      <c r="PCC10" s="457"/>
      <c r="PCG10" s="457"/>
      <c r="PCK10" s="457"/>
      <c r="PCO10" s="457"/>
      <c r="PCS10" s="457"/>
      <c r="PCW10" s="457"/>
      <c r="PDA10" s="457"/>
      <c r="PDE10" s="457"/>
      <c r="PDI10" s="457"/>
      <c r="PDM10" s="457"/>
      <c r="PDQ10" s="457"/>
      <c r="PDU10" s="457"/>
      <c r="PDY10" s="457"/>
      <c r="PEC10" s="457"/>
      <c r="PEG10" s="457"/>
      <c r="PEK10" s="457"/>
      <c r="PEO10" s="457"/>
      <c r="PES10" s="457"/>
      <c r="PEW10" s="457"/>
      <c r="PFA10" s="457"/>
      <c r="PFE10" s="457"/>
      <c r="PFI10" s="457"/>
      <c r="PFM10" s="457"/>
      <c r="PFQ10" s="457"/>
      <c r="PFU10" s="457"/>
      <c r="PFY10" s="457"/>
      <c r="PGC10" s="457"/>
      <c r="PGG10" s="457"/>
      <c r="PGK10" s="457"/>
      <c r="PGO10" s="457"/>
      <c r="PGS10" s="457"/>
      <c r="PGW10" s="457"/>
      <c r="PHA10" s="457"/>
      <c r="PHE10" s="457"/>
      <c r="PHI10" s="457"/>
      <c r="PHM10" s="457"/>
      <c r="PHQ10" s="457"/>
      <c r="PHU10" s="457"/>
      <c r="PHY10" s="457"/>
      <c r="PIC10" s="457"/>
      <c r="PIG10" s="457"/>
      <c r="PIK10" s="457"/>
      <c r="PIO10" s="457"/>
      <c r="PIS10" s="457"/>
      <c r="PIW10" s="457"/>
      <c r="PJA10" s="457"/>
      <c r="PJE10" s="457"/>
      <c r="PJI10" s="457"/>
      <c r="PJM10" s="457"/>
      <c r="PJQ10" s="457"/>
      <c r="PJU10" s="457"/>
      <c r="PJY10" s="457"/>
      <c r="PKC10" s="457"/>
      <c r="PKG10" s="457"/>
      <c r="PKK10" s="457"/>
      <c r="PKO10" s="457"/>
      <c r="PKS10" s="457"/>
      <c r="PKW10" s="457"/>
      <c r="PLA10" s="457"/>
      <c r="PLE10" s="457"/>
      <c r="PLI10" s="457"/>
      <c r="PLM10" s="457"/>
      <c r="PLQ10" s="457"/>
      <c r="PLU10" s="457"/>
      <c r="PLY10" s="457"/>
      <c r="PMC10" s="457"/>
      <c r="PMG10" s="457"/>
      <c r="PMK10" s="457"/>
      <c r="PMO10" s="457"/>
      <c r="PMS10" s="457"/>
      <c r="PMW10" s="457"/>
      <c r="PNA10" s="457"/>
      <c r="PNE10" s="457"/>
      <c r="PNI10" s="457"/>
      <c r="PNM10" s="457"/>
      <c r="PNQ10" s="457"/>
      <c r="PNU10" s="457"/>
      <c r="PNY10" s="457"/>
      <c r="POC10" s="457"/>
      <c r="POG10" s="457"/>
      <c r="POK10" s="457"/>
      <c r="POO10" s="457"/>
      <c r="POS10" s="457"/>
      <c r="POW10" s="457"/>
      <c r="PPA10" s="457"/>
      <c r="PPE10" s="457"/>
      <c r="PPI10" s="457"/>
      <c r="PPM10" s="457"/>
      <c r="PPQ10" s="457"/>
      <c r="PPU10" s="457"/>
      <c r="PPY10" s="457"/>
      <c r="PQC10" s="457"/>
      <c r="PQG10" s="457"/>
      <c r="PQK10" s="457"/>
      <c r="PQO10" s="457"/>
      <c r="PQS10" s="457"/>
      <c r="PQW10" s="457"/>
      <c r="PRA10" s="457"/>
      <c r="PRE10" s="457"/>
      <c r="PRI10" s="457"/>
      <c r="PRM10" s="457"/>
      <c r="PRQ10" s="457"/>
      <c r="PRU10" s="457"/>
      <c r="PRY10" s="457"/>
      <c r="PSC10" s="457"/>
      <c r="PSG10" s="457"/>
      <c r="PSK10" s="457"/>
      <c r="PSO10" s="457"/>
      <c r="PSS10" s="457"/>
      <c r="PSW10" s="457"/>
      <c r="PTA10" s="457"/>
      <c r="PTE10" s="457"/>
      <c r="PTI10" s="457"/>
      <c r="PTM10" s="457"/>
      <c r="PTQ10" s="457"/>
      <c r="PTU10" s="457"/>
      <c r="PTY10" s="457"/>
      <c r="PUC10" s="457"/>
      <c r="PUG10" s="457"/>
      <c r="PUK10" s="457"/>
      <c r="PUO10" s="457"/>
      <c r="PUS10" s="457"/>
      <c r="PUW10" s="457"/>
      <c r="PVA10" s="457"/>
      <c r="PVE10" s="457"/>
      <c r="PVI10" s="457"/>
      <c r="PVM10" s="457"/>
      <c r="PVQ10" s="457"/>
      <c r="PVU10" s="457"/>
      <c r="PVY10" s="457"/>
      <c r="PWC10" s="457"/>
      <c r="PWG10" s="457"/>
      <c r="PWK10" s="457"/>
      <c r="PWO10" s="457"/>
      <c r="PWS10" s="457"/>
      <c r="PWW10" s="457"/>
      <c r="PXA10" s="457"/>
      <c r="PXE10" s="457"/>
      <c r="PXI10" s="457"/>
      <c r="PXM10" s="457"/>
      <c r="PXQ10" s="457"/>
      <c r="PXU10" s="457"/>
      <c r="PXY10" s="457"/>
      <c r="PYC10" s="457"/>
      <c r="PYG10" s="457"/>
      <c r="PYK10" s="457"/>
      <c r="PYO10" s="457"/>
      <c r="PYS10" s="457"/>
      <c r="PYW10" s="457"/>
      <c r="PZA10" s="457"/>
      <c r="PZE10" s="457"/>
      <c r="PZI10" s="457"/>
      <c r="PZM10" s="457"/>
      <c r="PZQ10" s="457"/>
      <c r="PZU10" s="457"/>
      <c r="PZY10" s="457"/>
      <c r="QAC10" s="457"/>
      <c r="QAG10" s="457"/>
      <c r="QAK10" s="457"/>
      <c r="QAO10" s="457"/>
      <c r="QAS10" s="457"/>
      <c r="QAW10" s="457"/>
      <c r="QBA10" s="457"/>
      <c r="QBE10" s="457"/>
      <c r="QBI10" s="457"/>
      <c r="QBM10" s="457"/>
      <c r="QBQ10" s="457"/>
      <c r="QBU10" s="457"/>
      <c r="QBY10" s="457"/>
      <c r="QCC10" s="457"/>
      <c r="QCG10" s="457"/>
      <c r="QCK10" s="457"/>
      <c r="QCO10" s="457"/>
      <c r="QCS10" s="457"/>
      <c r="QCW10" s="457"/>
      <c r="QDA10" s="457"/>
      <c r="QDE10" s="457"/>
      <c r="QDI10" s="457"/>
      <c r="QDM10" s="457"/>
      <c r="QDQ10" s="457"/>
      <c r="QDU10" s="457"/>
      <c r="QDY10" s="457"/>
      <c r="QEC10" s="457"/>
      <c r="QEG10" s="457"/>
      <c r="QEK10" s="457"/>
      <c r="QEO10" s="457"/>
      <c r="QES10" s="457"/>
      <c r="QEW10" s="457"/>
      <c r="QFA10" s="457"/>
      <c r="QFE10" s="457"/>
      <c r="QFI10" s="457"/>
      <c r="QFM10" s="457"/>
      <c r="QFQ10" s="457"/>
      <c r="QFU10" s="457"/>
      <c r="QFY10" s="457"/>
      <c r="QGC10" s="457"/>
      <c r="QGG10" s="457"/>
      <c r="QGK10" s="457"/>
      <c r="QGO10" s="457"/>
      <c r="QGS10" s="457"/>
      <c r="QGW10" s="457"/>
      <c r="QHA10" s="457"/>
      <c r="QHE10" s="457"/>
      <c r="QHI10" s="457"/>
      <c r="QHM10" s="457"/>
      <c r="QHQ10" s="457"/>
      <c r="QHU10" s="457"/>
      <c r="QHY10" s="457"/>
      <c r="QIC10" s="457"/>
      <c r="QIG10" s="457"/>
      <c r="QIK10" s="457"/>
      <c r="QIO10" s="457"/>
      <c r="QIS10" s="457"/>
      <c r="QIW10" s="457"/>
      <c r="QJA10" s="457"/>
      <c r="QJE10" s="457"/>
      <c r="QJI10" s="457"/>
      <c r="QJM10" s="457"/>
      <c r="QJQ10" s="457"/>
      <c r="QJU10" s="457"/>
      <c r="QJY10" s="457"/>
      <c r="QKC10" s="457"/>
      <c r="QKG10" s="457"/>
      <c r="QKK10" s="457"/>
      <c r="QKO10" s="457"/>
      <c r="QKS10" s="457"/>
      <c r="QKW10" s="457"/>
      <c r="QLA10" s="457"/>
      <c r="QLE10" s="457"/>
      <c r="QLI10" s="457"/>
      <c r="QLM10" s="457"/>
      <c r="QLQ10" s="457"/>
      <c r="QLU10" s="457"/>
      <c r="QLY10" s="457"/>
      <c r="QMC10" s="457"/>
      <c r="QMG10" s="457"/>
      <c r="QMK10" s="457"/>
      <c r="QMO10" s="457"/>
      <c r="QMS10" s="457"/>
      <c r="QMW10" s="457"/>
      <c r="QNA10" s="457"/>
      <c r="QNE10" s="457"/>
      <c r="QNI10" s="457"/>
      <c r="QNM10" s="457"/>
      <c r="QNQ10" s="457"/>
      <c r="QNU10" s="457"/>
      <c r="QNY10" s="457"/>
      <c r="QOC10" s="457"/>
      <c r="QOG10" s="457"/>
      <c r="QOK10" s="457"/>
      <c r="QOO10" s="457"/>
      <c r="QOS10" s="457"/>
      <c r="QOW10" s="457"/>
      <c r="QPA10" s="457"/>
      <c r="QPE10" s="457"/>
      <c r="QPI10" s="457"/>
      <c r="QPM10" s="457"/>
      <c r="QPQ10" s="457"/>
      <c r="QPU10" s="457"/>
      <c r="QPY10" s="457"/>
      <c r="QQC10" s="457"/>
      <c r="QQG10" s="457"/>
      <c r="QQK10" s="457"/>
      <c r="QQO10" s="457"/>
      <c r="QQS10" s="457"/>
      <c r="QQW10" s="457"/>
      <c r="QRA10" s="457"/>
      <c r="QRE10" s="457"/>
      <c r="QRI10" s="457"/>
      <c r="QRM10" s="457"/>
      <c r="QRQ10" s="457"/>
      <c r="QRU10" s="457"/>
      <c r="QRY10" s="457"/>
      <c r="QSC10" s="457"/>
      <c r="QSG10" s="457"/>
      <c r="QSK10" s="457"/>
      <c r="QSO10" s="457"/>
      <c r="QSS10" s="457"/>
      <c r="QSW10" s="457"/>
      <c r="QTA10" s="457"/>
      <c r="QTE10" s="457"/>
      <c r="QTI10" s="457"/>
      <c r="QTM10" s="457"/>
      <c r="QTQ10" s="457"/>
      <c r="QTU10" s="457"/>
      <c r="QTY10" s="457"/>
      <c r="QUC10" s="457"/>
      <c r="QUG10" s="457"/>
      <c r="QUK10" s="457"/>
      <c r="QUO10" s="457"/>
      <c r="QUS10" s="457"/>
      <c r="QUW10" s="457"/>
      <c r="QVA10" s="457"/>
      <c r="QVE10" s="457"/>
      <c r="QVI10" s="457"/>
      <c r="QVM10" s="457"/>
      <c r="QVQ10" s="457"/>
      <c r="QVU10" s="457"/>
      <c r="QVY10" s="457"/>
      <c r="QWC10" s="457"/>
      <c r="QWG10" s="457"/>
      <c r="QWK10" s="457"/>
      <c r="QWO10" s="457"/>
      <c r="QWS10" s="457"/>
      <c r="QWW10" s="457"/>
      <c r="QXA10" s="457"/>
      <c r="QXE10" s="457"/>
      <c r="QXI10" s="457"/>
      <c r="QXM10" s="457"/>
      <c r="QXQ10" s="457"/>
      <c r="QXU10" s="457"/>
      <c r="QXY10" s="457"/>
      <c r="QYC10" s="457"/>
      <c r="QYG10" s="457"/>
      <c r="QYK10" s="457"/>
      <c r="QYO10" s="457"/>
      <c r="QYS10" s="457"/>
      <c r="QYW10" s="457"/>
      <c r="QZA10" s="457"/>
      <c r="QZE10" s="457"/>
      <c r="QZI10" s="457"/>
      <c r="QZM10" s="457"/>
      <c r="QZQ10" s="457"/>
      <c r="QZU10" s="457"/>
      <c r="QZY10" s="457"/>
      <c r="RAC10" s="457"/>
      <c r="RAG10" s="457"/>
      <c r="RAK10" s="457"/>
      <c r="RAO10" s="457"/>
      <c r="RAS10" s="457"/>
      <c r="RAW10" s="457"/>
      <c r="RBA10" s="457"/>
      <c r="RBE10" s="457"/>
      <c r="RBI10" s="457"/>
      <c r="RBM10" s="457"/>
      <c r="RBQ10" s="457"/>
      <c r="RBU10" s="457"/>
      <c r="RBY10" s="457"/>
      <c r="RCC10" s="457"/>
      <c r="RCG10" s="457"/>
      <c r="RCK10" s="457"/>
      <c r="RCO10" s="457"/>
      <c r="RCS10" s="457"/>
      <c r="RCW10" s="457"/>
      <c r="RDA10" s="457"/>
      <c r="RDE10" s="457"/>
      <c r="RDI10" s="457"/>
      <c r="RDM10" s="457"/>
      <c r="RDQ10" s="457"/>
      <c r="RDU10" s="457"/>
      <c r="RDY10" s="457"/>
      <c r="REC10" s="457"/>
      <c r="REG10" s="457"/>
      <c r="REK10" s="457"/>
      <c r="REO10" s="457"/>
      <c r="RES10" s="457"/>
      <c r="REW10" s="457"/>
      <c r="RFA10" s="457"/>
      <c r="RFE10" s="457"/>
      <c r="RFI10" s="457"/>
      <c r="RFM10" s="457"/>
      <c r="RFQ10" s="457"/>
      <c r="RFU10" s="457"/>
      <c r="RFY10" s="457"/>
      <c r="RGC10" s="457"/>
      <c r="RGG10" s="457"/>
      <c r="RGK10" s="457"/>
      <c r="RGO10" s="457"/>
      <c r="RGS10" s="457"/>
      <c r="RGW10" s="457"/>
      <c r="RHA10" s="457"/>
      <c r="RHE10" s="457"/>
      <c r="RHI10" s="457"/>
      <c r="RHM10" s="457"/>
      <c r="RHQ10" s="457"/>
      <c r="RHU10" s="457"/>
      <c r="RHY10" s="457"/>
      <c r="RIC10" s="457"/>
      <c r="RIG10" s="457"/>
      <c r="RIK10" s="457"/>
      <c r="RIO10" s="457"/>
      <c r="RIS10" s="457"/>
      <c r="RIW10" s="457"/>
      <c r="RJA10" s="457"/>
      <c r="RJE10" s="457"/>
      <c r="RJI10" s="457"/>
      <c r="RJM10" s="457"/>
      <c r="RJQ10" s="457"/>
      <c r="RJU10" s="457"/>
      <c r="RJY10" s="457"/>
      <c r="RKC10" s="457"/>
      <c r="RKG10" s="457"/>
      <c r="RKK10" s="457"/>
      <c r="RKO10" s="457"/>
      <c r="RKS10" s="457"/>
      <c r="RKW10" s="457"/>
      <c r="RLA10" s="457"/>
      <c r="RLE10" s="457"/>
      <c r="RLI10" s="457"/>
      <c r="RLM10" s="457"/>
      <c r="RLQ10" s="457"/>
      <c r="RLU10" s="457"/>
      <c r="RLY10" s="457"/>
      <c r="RMC10" s="457"/>
      <c r="RMG10" s="457"/>
      <c r="RMK10" s="457"/>
      <c r="RMO10" s="457"/>
      <c r="RMS10" s="457"/>
      <c r="RMW10" s="457"/>
      <c r="RNA10" s="457"/>
      <c r="RNE10" s="457"/>
      <c r="RNI10" s="457"/>
      <c r="RNM10" s="457"/>
      <c r="RNQ10" s="457"/>
      <c r="RNU10" s="457"/>
      <c r="RNY10" s="457"/>
      <c r="ROC10" s="457"/>
      <c r="ROG10" s="457"/>
      <c r="ROK10" s="457"/>
      <c r="ROO10" s="457"/>
      <c r="ROS10" s="457"/>
      <c r="ROW10" s="457"/>
      <c r="RPA10" s="457"/>
      <c r="RPE10" s="457"/>
      <c r="RPI10" s="457"/>
      <c r="RPM10" s="457"/>
      <c r="RPQ10" s="457"/>
      <c r="RPU10" s="457"/>
      <c r="RPY10" s="457"/>
      <c r="RQC10" s="457"/>
      <c r="RQG10" s="457"/>
      <c r="RQK10" s="457"/>
      <c r="RQO10" s="457"/>
      <c r="RQS10" s="457"/>
      <c r="RQW10" s="457"/>
      <c r="RRA10" s="457"/>
      <c r="RRE10" s="457"/>
      <c r="RRI10" s="457"/>
      <c r="RRM10" s="457"/>
      <c r="RRQ10" s="457"/>
      <c r="RRU10" s="457"/>
      <c r="RRY10" s="457"/>
      <c r="RSC10" s="457"/>
      <c r="RSG10" s="457"/>
      <c r="RSK10" s="457"/>
      <c r="RSO10" s="457"/>
      <c r="RSS10" s="457"/>
      <c r="RSW10" s="457"/>
      <c r="RTA10" s="457"/>
      <c r="RTE10" s="457"/>
      <c r="RTI10" s="457"/>
      <c r="RTM10" s="457"/>
      <c r="RTQ10" s="457"/>
      <c r="RTU10" s="457"/>
      <c r="RTY10" s="457"/>
      <c r="RUC10" s="457"/>
      <c r="RUG10" s="457"/>
      <c r="RUK10" s="457"/>
      <c r="RUO10" s="457"/>
      <c r="RUS10" s="457"/>
      <c r="RUW10" s="457"/>
      <c r="RVA10" s="457"/>
      <c r="RVE10" s="457"/>
      <c r="RVI10" s="457"/>
      <c r="RVM10" s="457"/>
      <c r="RVQ10" s="457"/>
      <c r="RVU10" s="457"/>
      <c r="RVY10" s="457"/>
      <c r="RWC10" s="457"/>
      <c r="RWG10" s="457"/>
      <c r="RWK10" s="457"/>
      <c r="RWO10" s="457"/>
      <c r="RWS10" s="457"/>
      <c r="RWW10" s="457"/>
      <c r="RXA10" s="457"/>
      <c r="RXE10" s="457"/>
      <c r="RXI10" s="457"/>
      <c r="RXM10" s="457"/>
      <c r="RXQ10" s="457"/>
      <c r="RXU10" s="457"/>
      <c r="RXY10" s="457"/>
      <c r="RYC10" s="457"/>
      <c r="RYG10" s="457"/>
      <c r="RYK10" s="457"/>
      <c r="RYO10" s="457"/>
      <c r="RYS10" s="457"/>
      <c r="RYW10" s="457"/>
      <c r="RZA10" s="457"/>
      <c r="RZE10" s="457"/>
      <c r="RZI10" s="457"/>
      <c r="RZM10" s="457"/>
      <c r="RZQ10" s="457"/>
      <c r="RZU10" s="457"/>
      <c r="RZY10" s="457"/>
      <c r="SAC10" s="457"/>
      <c r="SAG10" s="457"/>
      <c r="SAK10" s="457"/>
      <c r="SAO10" s="457"/>
      <c r="SAS10" s="457"/>
      <c r="SAW10" s="457"/>
      <c r="SBA10" s="457"/>
      <c r="SBE10" s="457"/>
      <c r="SBI10" s="457"/>
      <c r="SBM10" s="457"/>
      <c r="SBQ10" s="457"/>
      <c r="SBU10" s="457"/>
      <c r="SBY10" s="457"/>
      <c r="SCC10" s="457"/>
      <c r="SCG10" s="457"/>
      <c r="SCK10" s="457"/>
      <c r="SCO10" s="457"/>
      <c r="SCS10" s="457"/>
      <c r="SCW10" s="457"/>
      <c r="SDA10" s="457"/>
      <c r="SDE10" s="457"/>
      <c r="SDI10" s="457"/>
      <c r="SDM10" s="457"/>
      <c r="SDQ10" s="457"/>
      <c r="SDU10" s="457"/>
      <c r="SDY10" s="457"/>
      <c r="SEC10" s="457"/>
      <c r="SEG10" s="457"/>
      <c r="SEK10" s="457"/>
      <c r="SEO10" s="457"/>
      <c r="SES10" s="457"/>
      <c r="SEW10" s="457"/>
      <c r="SFA10" s="457"/>
      <c r="SFE10" s="457"/>
      <c r="SFI10" s="457"/>
      <c r="SFM10" s="457"/>
      <c r="SFQ10" s="457"/>
      <c r="SFU10" s="457"/>
      <c r="SFY10" s="457"/>
      <c r="SGC10" s="457"/>
      <c r="SGG10" s="457"/>
      <c r="SGK10" s="457"/>
      <c r="SGO10" s="457"/>
      <c r="SGS10" s="457"/>
      <c r="SGW10" s="457"/>
      <c r="SHA10" s="457"/>
      <c r="SHE10" s="457"/>
      <c r="SHI10" s="457"/>
      <c r="SHM10" s="457"/>
      <c r="SHQ10" s="457"/>
      <c r="SHU10" s="457"/>
      <c r="SHY10" s="457"/>
      <c r="SIC10" s="457"/>
      <c r="SIG10" s="457"/>
      <c r="SIK10" s="457"/>
      <c r="SIO10" s="457"/>
      <c r="SIS10" s="457"/>
      <c r="SIW10" s="457"/>
      <c r="SJA10" s="457"/>
      <c r="SJE10" s="457"/>
      <c r="SJI10" s="457"/>
      <c r="SJM10" s="457"/>
      <c r="SJQ10" s="457"/>
      <c r="SJU10" s="457"/>
      <c r="SJY10" s="457"/>
      <c r="SKC10" s="457"/>
      <c r="SKG10" s="457"/>
      <c r="SKK10" s="457"/>
      <c r="SKO10" s="457"/>
      <c r="SKS10" s="457"/>
      <c r="SKW10" s="457"/>
      <c r="SLA10" s="457"/>
      <c r="SLE10" s="457"/>
      <c r="SLI10" s="457"/>
      <c r="SLM10" s="457"/>
      <c r="SLQ10" s="457"/>
      <c r="SLU10" s="457"/>
      <c r="SLY10" s="457"/>
      <c r="SMC10" s="457"/>
      <c r="SMG10" s="457"/>
      <c r="SMK10" s="457"/>
      <c r="SMO10" s="457"/>
      <c r="SMS10" s="457"/>
      <c r="SMW10" s="457"/>
      <c r="SNA10" s="457"/>
      <c r="SNE10" s="457"/>
      <c r="SNI10" s="457"/>
      <c r="SNM10" s="457"/>
      <c r="SNQ10" s="457"/>
      <c r="SNU10" s="457"/>
      <c r="SNY10" s="457"/>
      <c r="SOC10" s="457"/>
      <c r="SOG10" s="457"/>
      <c r="SOK10" s="457"/>
      <c r="SOO10" s="457"/>
      <c r="SOS10" s="457"/>
      <c r="SOW10" s="457"/>
      <c r="SPA10" s="457"/>
      <c r="SPE10" s="457"/>
      <c r="SPI10" s="457"/>
      <c r="SPM10" s="457"/>
      <c r="SPQ10" s="457"/>
      <c r="SPU10" s="457"/>
      <c r="SPY10" s="457"/>
      <c r="SQC10" s="457"/>
      <c r="SQG10" s="457"/>
      <c r="SQK10" s="457"/>
      <c r="SQO10" s="457"/>
      <c r="SQS10" s="457"/>
      <c r="SQW10" s="457"/>
      <c r="SRA10" s="457"/>
      <c r="SRE10" s="457"/>
      <c r="SRI10" s="457"/>
      <c r="SRM10" s="457"/>
      <c r="SRQ10" s="457"/>
      <c r="SRU10" s="457"/>
      <c r="SRY10" s="457"/>
      <c r="SSC10" s="457"/>
      <c r="SSG10" s="457"/>
      <c r="SSK10" s="457"/>
      <c r="SSO10" s="457"/>
      <c r="SSS10" s="457"/>
      <c r="SSW10" s="457"/>
      <c r="STA10" s="457"/>
      <c r="STE10" s="457"/>
      <c r="STI10" s="457"/>
      <c r="STM10" s="457"/>
      <c r="STQ10" s="457"/>
      <c r="STU10" s="457"/>
      <c r="STY10" s="457"/>
      <c r="SUC10" s="457"/>
      <c r="SUG10" s="457"/>
      <c r="SUK10" s="457"/>
      <c r="SUO10" s="457"/>
      <c r="SUS10" s="457"/>
      <c r="SUW10" s="457"/>
      <c r="SVA10" s="457"/>
      <c r="SVE10" s="457"/>
      <c r="SVI10" s="457"/>
      <c r="SVM10" s="457"/>
      <c r="SVQ10" s="457"/>
      <c r="SVU10" s="457"/>
      <c r="SVY10" s="457"/>
      <c r="SWC10" s="457"/>
      <c r="SWG10" s="457"/>
      <c r="SWK10" s="457"/>
      <c r="SWO10" s="457"/>
      <c r="SWS10" s="457"/>
      <c r="SWW10" s="457"/>
      <c r="SXA10" s="457"/>
      <c r="SXE10" s="457"/>
      <c r="SXI10" s="457"/>
      <c r="SXM10" s="457"/>
      <c r="SXQ10" s="457"/>
      <c r="SXU10" s="457"/>
      <c r="SXY10" s="457"/>
      <c r="SYC10" s="457"/>
      <c r="SYG10" s="457"/>
      <c r="SYK10" s="457"/>
      <c r="SYO10" s="457"/>
      <c r="SYS10" s="457"/>
      <c r="SYW10" s="457"/>
      <c r="SZA10" s="457"/>
      <c r="SZE10" s="457"/>
      <c r="SZI10" s="457"/>
      <c r="SZM10" s="457"/>
      <c r="SZQ10" s="457"/>
      <c r="SZU10" s="457"/>
      <c r="SZY10" s="457"/>
      <c r="TAC10" s="457"/>
      <c r="TAG10" s="457"/>
      <c r="TAK10" s="457"/>
      <c r="TAO10" s="457"/>
      <c r="TAS10" s="457"/>
      <c r="TAW10" s="457"/>
      <c r="TBA10" s="457"/>
      <c r="TBE10" s="457"/>
      <c r="TBI10" s="457"/>
      <c r="TBM10" s="457"/>
      <c r="TBQ10" s="457"/>
      <c r="TBU10" s="457"/>
      <c r="TBY10" s="457"/>
      <c r="TCC10" s="457"/>
      <c r="TCG10" s="457"/>
      <c r="TCK10" s="457"/>
      <c r="TCO10" s="457"/>
      <c r="TCS10" s="457"/>
      <c r="TCW10" s="457"/>
      <c r="TDA10" s="457"/>
      <c r="TDE10" s="457"/>
      <c r="TDI10" s="457"/>
      <c r="TDM10" s="457"/>
      <c r="TDQ10" s="457"/>
      <c r="TDU10" s="457"/>
      <c r="TDY10" s="457"/>
      <c r="TEC10" s="457"/>
      <c r="TEG10" s="457"/>
      <c r="TEK10" s="457"/>
      <c r="TEO10" s="457"/>
      <c r="TES10" s="457"/>
      <c r="TEW10" s="457"/>
      <c r="TFA10" s="457"/>
      <c r="TFE10" s="457"/>
      <c r="TFI10" s="457"/>
      <c r="TFM10" s="457"/>
      <c r="TFQ10" s="457"/>
      <c r="TFU10" s="457"/>
      <c r="TFY10" s="457"/>
      <c r="TGC10" s="457"/>
      <c r="TGG10" s="457"/>
      <c r="TGK10" s="457"/>
      <c r="TGO10" s="457"/>
      <c r="TGS10" s="457"/>
      <c r="TGW10" s="457"/>
      <c r="THA10" s="457"/>
      <c r="THE10" s="457"/>
      <c r="THI10" s="457"/>
      <c r="THM10" s="457"/>
      <c r="THQ10" s="457"/>
      <c r="THU10" s="457"/>
      <c r="THY10" s="457"/>
      <c r="TIC10" s="457"/>
      <c r="TIG10" s="457"/>
      <c r="TIK10" s="457"/>
      <c r="TIO10" s="457"/>
      <c r="TIS10" s="457"/>
      <c r="TIW10" s="457"/>
      <c r="TJA10" s="457"/>
      <c r="TJE10" s="457"/>
      <c r="TJI10" s="457"/>
      <c r="TJM10" s="457"/>
      <c r="TJQ10" s="457"/>
      <c r="TJU10" s="457"/>
      <c r="TJY10" s="457"/>
      <c r="TKC10" s="457"/>
      <c r="TKG10" s="457"/>
      <c r="TKK10" s="457"/>
      <c r="TKO10" s="457"/>
      <c r="TKS10" s="457"/>
      <c r="TKW10" s="457"/>
      <c r="TLA10" s="457"/>
      <c r="TLE10" s="457"/>
      <c r="TLI10" s="457"/>
      <c r="TLM10" s="457"/>
      <c r="TLQ10" s="457"/>
      <c r="TLU10" s="457"/>
      <c r="TLY10" s="457"/>
      <c r="TMC10" s="457"/>
      <c r="TMG10" s="457"/>
      <c r="TMK10" s="457"/>
      <c r="TMO10" s="457"/>
      <c r="TMS10" s="457"/>
      <c r="TMW10" s="457"/>
      <c r="TNA10" s="457"/>
      <c r="TNE10" s="457"/>
      <c r="TNI10" s="457"/>
      <c r="TNM10" s="457"/>
      <c r="TNQ10" s="457"/>
      <c r="TNU10" s="457"/>
      <c r="TNY10" s="457"/>
      <c r="TOC10" s="457"/>
      <c r="TOG10" s="457"/>
      <c r="TOK10" s="457"/>
      <c r="TOO10" s="457"/>
      <c r="TOS10" s="457"/>
      <c r="TOW10" s="457"/>
      <c r="TPA10" s="457"/>
      <c r="TPE10" s="457"/>
      <c r="TPI10" s="457"/>
      <c r="TPM10" s="457"/>
      <c r="TPQ10" s="457"/>
      <c r="TPU10" s="457"/>
      <c r="TPY10" s="457"/>
      <c r="TQC10" s="457"/>
      <c r="TQG10" s="457"/>
      <c r="TQK10" s="457"/>
      <c r="TQO10" s="457"/>
      <c r="TQS10" s="457"/>
      <c r="TQW10" s="457"/>
      <c r="TRA10" s="457"/>
      <c r="TRE10" s="457"/>
      <c r="TRI10" s="457"/>
      <c r="TRM10" s="457"/>
      <c r="TRQ10" s="457"/>
      <c r="TRU10" s="457"/>
      <c r="TRY10" s="457"/>
      <c r="TSC10" s="457"/>
      <c r="TSG10" s="457"/>
      <c r="TSK10" s="457"/>
      <c r="TSO10" s="457"/>
      <c r="TSS10" s="457"/>
      <c r="TSW10" s="457"/>
      <c r="TTA10" s="457"/>
      <c r="TTE10" s="457"/>
      <c r="TTI10" s="457"/>
      <c r="TTM10" s="457"/>
      <c r="TTQ10" s="457"/>
      <c r="TTU10" s="457"/>
      <c r="TTY10" s="457"/>
      <c r="TUC10" s="457"/>
      <c r="TUG10" s="457"/>
      <c r="TUK10" s="457"/>
      <c r="TUO10" s="457"/>
      <c r="TUS10" s="457"/>
      <c r="TUW10" s="457"/>
      <c r="TVA10" s="457"/>
      <c r="TVE10" s="457"/>
      <c r="TVI10" s="457"/>
      <c r="TVM10" s="457"/>
      <c r="TVQ10" s="457"/>
      <c r="TVU10" s="457"/>
      <c r="TVY10" s="457"/>
      <c r="TWC10" s="457"/>
      <c r="TWG10" s="457"/>
      <c r="TWK10" s="457"/>
      <c r="TWO10" s="457"/>
      <c r="TWS10" s="457"/>
      <c r="TWW10" s="457"/>
      <c r="TXA10" s="457"/>
      <c r="TXE10" s="457"/>
      <c r="TXI10" s="457"/>
      <c r="TXM10" s="457"/>
      <c r="TXQ10" s="457"/>
      <c r="TXU10" s="457"/>
      <c r="TXY10" s="457"/>
      <c r="TYC10" s="457"/>
      <c r="TYG10" s="457"/>
      <c r="TYK10" s="457"/>
      <c r="TYO10" s="457"/>
      <c r="TYS10" s="457"/>
      <c r="TYW10" s="457"/>
      <c r="TZA10" s="457"/>
      <c r="TZE10" s="457"/>
      <c r="TZI10" s="457"/>
      <c r="TZM10" s="457"/>
      <c r="TZQ10" s="457"/>
      <c r="TZU10" s="457"/>
      <c r="TZY10" s="457"/>
      <c r="UAC10" s="457"/>
      <c r="UAG10" s="457"/>
      <c r="UAK10" s="457"/>
      <c r="UAO10" s="457"/>
      <c r="UAS10" s="457"/>
      <c r="UAW10" s="457"/>
      <c r="UBA10" s="457"/>
      <c r="UBE10" s="457"/>
      <c r="UBI10" s="457"/>
      <c r="UBM10" s="457"/>
      <c r="UBQ10" s="457"/>
      <c r="UBU10" s="457"/>
      <c r="UBY10" s="457"/>
      <c r="UCC10" s="457"/>
      <c r="UCG10" s="457"/>
      <c r="UCK10" s="457"/>
      <c r="UCO10" s="457"/>
      <c r="UCS10" s="457"/>
      <c r="UCW10" s="457"/>
      <c r="UDA10" s="457"/>
      <c r="UDE10" s="457"/>
      <c r="UDI10" s="457"/>
      <c r="UDM10" s="457"/>
      <c r="UDQ10" s="457"/>
      <c r="UDU10" s="457"/>
      <c r="UDY10" s="457"/>
      <c r="UEC10" s="457"/>
      <c r="UEG10" s="457"/>
      <c r="UEK10" s="457"/>
      <c r="UEO10" s="457"/>
      <c r="UES10" s="457"/>
      <c r="UEW10" s="457"/>
      <c r="UFA10" s="457"/>
      <c r="UFE10" s="457"/>
      <c r="UFI10" s="457"/>
      <c r="UFM10" s="457"/>
      <c r="UFQ10" s="457"/>
      <c r="UFU10" s="457"/>
      <c r="UFY10" s="457"/>
      <c r="UGC10" s="457"/>
      <c r="UGG10" s="457"/>
      <c r="UGK10" s="457"/>
      <c r="UGO10" s="457"/>
      <c r="UGS10" s="457"/>
      <c r="UGW10" s="457"/>
      <c r="UHA10" s="457"/>
      <c r="UHE10" s="457"/>
      <c r="UHI10" s="457"/>
      <c r="UHM10" s="457"/>
      <c r="UHQ10" s="457"/>
      <c r="UHU10" s="457"/>
      <c r="UHY10" s="457"/>
      <c r="UIC10" s="457"/>
      <c r="UIG10" s="457"/>
      <c r="UIK10" s="457"/>
      <c r="UIO10" s="457"/>
      <c r="UIS10" s="457"/>
      <c r="UIW10" s="457"/>
      <c r="UJA10" s="457"/>
      <c r="UJE10" s="457"/>
      <c r="UJI10" s="457"/>
      <c r="UJM10" s="457"/>
      <c r="UJQ10" s="457"/>
      <c r="UJU10" s="457"/>
      <c r="UJY10" s="457"/>
      <c r="UKC10" s="457"/>
      <c r="UKG10" s="457"/>
      <c r="UKK10" s="457"/>
      <c r="UKO10" s="457"/>
      <c r="UKS10" s="457"/>
      <c r="UKW10" s="457"/>
      <c r="ULA10" s="457"/>
      <c r="ULE10" s="457"/>
      <c r="ULI10" s="457"/>
      <c r="ULM10" s="457"/>
      <c r="ULQ10" s="457"/>
      <c r="ULU10" s="457"/>
      <c r="ULY10" s="457"/>
      <c r="UMC10" s="457"/>
      <c r="UMG10" s="457"/>
      <c r="UMK10" s="457"/>
      <c r="UMO10" s="457"/>
      <c r="UMS10" s="457"/>
      <c r="UMW10" s="457"/>
      <c r="UNA10" s="457"/>
      <c r="UNE10" s="457"/>
      <c r="UNI10" s="457"/>
      <c r="UNM10" s="457"/>
      <c r="UNQ10" s="457"/>
      <c r="UNU10" s="457"/>
      <c r="UNY10" s="457"/>
      <c r="UOC10" s="457"/>
      <c r="UOG10" s="457"/>
      <c r="UOK10" s="457"/>
      <c r="UOO10" s="457"/>
      <c r="UOS10" s="457"/>
      <c r="UOW10" s="457"/>
      <c r="UPA10" s="457"/>
      <c r="UPE10" s="457"/>
      <c r="UPI10" s="457"/>
      <c r="UPM10" s="457"/>
      <c r="UPQ10" s="457"/>
      <c r="UPU10" s="457"/>
      <c r="UPY10" s="457"/>
      <c r="UQC10" s="457"/>
      <c r="UQG10" s="457"/>
      <c r="UQK10" s="457"/>
      <c r="UQO10" s="457"/>
      <c r="UQS10" s="457"/>
      <c r="UQW10" s="457"/>
      <c r="URA10" s="457"/>
      <c r="URE10" s="457"/>
      <c r="URI10" s="457"/>
      <c r="URM10" s="457"/>
      <c r="URQ10" s="457"/>
      <c r="URU10" s="457"/>
      <c r="URY10" s="457"/>
      <c r="USC10" s="457"/>
      <c r="USG10" s="457"/>
      <c r="USK10" s="457"/>
      <c r="USO10" s="457"/>
      <c r="USS10" s="457"/>
      <c r="USW10" s="457"/>
      <c r="UTA10" s="457"/>
      <c r="UTE10" s="457"/>
      <c r="UTI10" s="457"/>
      <c r="UTM10" s="457"/>
      <c r="UTQ10" s="457"/>
      <c r="UTU10" s="457"/>
      <c r="UTY10" s="457"/>
      <c r="UUC10" s="457"/>
      <c r="UUG10" s="457"/>
      <c r="UUK10" s="457"/>
      <c r="UUO10" s="457"/>
      <c r="UUS10" s="457"/>
      <c r="UUW10" s="457"/>
      <c r="UVA10" s="457"/>
      <c r="UVE10" s="457"/>
      <c r="UVI10" s="457"/>
      <c r="UVM10" s="457"/>
      <c r="UVQ10" s="457"/>
      <c r="UVU10" s="457"/>
      <c r="UVY10" s="457"/>
      <c r="UWC10" s="457"/>
      <c r="UWG10" s="457"/>
      <c r="UWK10" s="457"/>
      <c r="UWO10" s="457"/>
      <c r="UWS10" s="457"/>
      <c r="UWW10" s="457"/>
      <c r="UXA10" s="457"/>
      <c r="UXE10" s="457"/>
      <c r="UXI10" s="457"/>
      <c r="UXM10" s="457"/>
      <c r="UXQ10" s="457"/>
      <c r="UXU10" s="457"/>
      <c r="UXY10" s="457"/>
      <c r="UYC10" s="457"/>
      <c r="UYG10" s="457"/>
      <c r="UYK10" s="457"/>
      <c r="UYO10" s="457"/>
      <c r="UYS10" s="457"/>
      <c r="UYW10" s="457"/>
      <c r="UZA10" s="457"/>
      <c r="UZE10" s="457"/>
      <c r="UZI10" s="457"/>
      <c r="UZM10" s="457"/>
      <c r="UZQ10" s="457"/>
      <c r="UZU10" s="457"/>
      <c r="UZY10" s="457"/>
      <c r="VAC10" s="457"/>
      <c r="VAG10" s="457"/>
      <c r="VAK10" s="457"/>
      <c r="VAO10" s="457"/>
      <c r="VAS10" s="457"/>
      <c r="VAW10" s="457"/>
      <c r="VBA10" s="457"/>
      <c r="VBE10" s="457"/>
      <c r="VBI10" s="457"/>
      <c r="VBM10" s="457"/>
      <c r="VBQ10" s="457"/>
      <c r="VBU10" s="457"/>
      <c r="VBY10" s="457"/>
      <c r="VCC10" s="457"/>
      <c r="VCG10" s="457"/>
      <c r="VCK10" s="457"/>
      <c r="VCO10" s="457"/>
      <c r="VCS10" s="457"/>
      <c r="VCW10" s="457"/>
      <c r="VDA10" s="457"/>
      <c r="VDE10" s="457"/>
      <c r="VDI10" s="457"/>
      <c r="VDM10" s="457"/>
      <c r="VDQ10" s="457"/>
      <c r="VDU10" s="457"/>
      <c r="VDY10" s="457"/>
      <c r="VEC10" s="457"/>
      <c r="VEG10" s="457"/>
      <c r="VEK10" s="457"/>
      <c r="VEO10" s="457"/>
      <c r="VES10" s="457"/>
      <c r="VEW10" s="457"/>
      <c r="VFA10" s="457"/>
      <c r="VFE10" s="457"/>
      <c r="VFI10" s="457"/>
      <c r="VFM10" s="457"/>
      <c r="VFQ10" s="457"/>
      <c r="VFU10" s="457"/>
      <c r="VFY10" s="457"/>
      <c r="VGC10" s="457"/>
      <c r="VGG10" s="457"/>
      <c r="VGK10" s="457"/>
      <c r="VGO10" s="457"/>
      <c r="VGS10" s="457"/>
      <c r="VGW10" s="457"/>
      <c r="VHA10" s="457"/>
      <c r="VHE10" s="457"/>
      <c r="VHI10" s="457"/>
      <c r="VHM10" s="457"/>
      <c r="VHQ10" s="457"/>
      <c r="VHU10" s="457"/>
      <c r="VHY10" s="457"/>
      <c r="VIC10" s="457"/>
      <c r="VIG10" s="457"/>
      <c r="VIK10" s="457"/>
      <c r="VIO10" s="457"/>
      <c r="VIS10" s="457"/>
      <c r="VIW10" s="457"/>
      <c r="VJA10" s="457"/>
      <c r="VJE10" s="457"/>
      <c r="VJI10" s="457"/>
      <c r="VJM10" s="457"/>
      <c r="VJQ10" s="457"/>
      <c r="VJU10" s="457"/>
      <c r="VJY10" s="457"/>
      <c r="VKC10" s="457"/>
      <c r="VKG10" s="457"/>
      <c r="VKK10" s="457"/>
      <c r="VKO10" s="457"/>
      <c r="VKS10" s="457"/>
      <c r="VKW10" s="457"/>
      <c r="VLA10" s="457"/>
      <c r="VLE10" s="457"/>
      <c r="VLI10" s="457"/>
      <c r="VLM10" s="457"/>
      <c r="VLQ10" s="457"/>
      <c r="VLU10" s="457"/>
      <c r="VLY10" s="457"/>
      <c r="VMC10" s="457"/>
      <c r="VMG10" s="457"/>
      <c r="VMK10" s="457"/>
      <c r="VMO10" s="457"/>
      <c r="VMS10" s="457"/>
      <c r="VMW10" s="457"/>
      <c r="VNA10" s="457"/>
      <c r="VNE10" s="457"/>
      <c r="VNI10" s="457"/>
      <c r="VNM10" s="457"/>
      <c r="VNQ10" s="457"/>
      <c r="VNU10" s="457"/>
      <c r="VNY10" s="457"/>
      <c r="VOC10" s="457"/>
      <c r="VOG10" s="457"/>
      <c r="VOK10" s="457"/>
      <c r="VOO10" s="457"/>
      <c r="VOS10" s="457"/>
      <c r="VOW10" s="457"/>
      <c r="VPA10" s="457"/>
      <c r="VPE10" s="457"/>
      <c r="VPI10" s="457"/>
      <c r="VPM10" s="457"/>
      <c r="VPQ10" s="457"/>
      <c r="VPU10" s="457"/>
      <c r="VPY10" s="457"/>
      <c r="VQC10" s="457"/>
      <c r="VQG10" s="457"/>
      <c r="VQK10" s="457"/>
      <c r="VQO10" s="457"/>
      <c r="VQS10" s="457"/>
      <c r="VQW10" s="457"/>
      <c r="VRA10" s="457"/>
      <c r="VRE10" s="457"/>
      <c r="VRI10" s="457"/>
      <c r="VRM10" s="457"/>
      <c r="VRQ10" s="457"/>
      <c r="VRU10" s="457"/>
      <c r="VRY10" s="457"/>
      <c r="VSC10" s="457"/>
      <c r="VSG10" s="457"/>
      <c r="VSK10" s="457"/>
      <c r="VSO10" s="457"/>
      <c r="VSS10" s="457"/>
      <c r="VSW10" s="457"/>
      <c r="VTA10" s="457"/>
      <c r="VTE10" s="457"/>
      <c r="VTI10" s="457"/>
      <c r="VTM10" s="457"/>
      <c r="VTQ10" s="457"/>
      <c r="VTU10" s="457"/>
      <c r="VTY10" s="457"/>
      <c r="VUC10" s="457"/>
      <c r="VUG10" s="457"/>
      <c r="VUK10" s="457"/>
      <c r="VUO10" s="457"/>
      <c r="VUS10" s="457"/>
      <c r="VUW10" s="457"/>
      <c r="VVA10" s="457"/>
      <c r="VVE10" s="457"/>
      <c r="VVI10" s="457"/>
      <c r="VVM10" s="457"/>
      <c r="VVQ10" s="457"/>
      <c r="VVU10" s="457"/>
      <c r="VVY10" s="457"/>
      <c r="VWC10" s="457"/>
      <c r="VWG10" s="457"/>
      <c r="VWK10" s="457"/>
      <c r="VWO10" s="457"/>
      <c r="VWS10" s="457"/>
      <c r="VWW10" s="457"/>
      <c r="VXA10" s="457"/>
      <c r="VXE10" s="457"/>
      <c r="VXI10" s="457"/>
      <c r="VXM10" s="457"/>
      <c r="VXQ10" s="457"/>
      <c r="VXU10" s="457"/>
      <c r="VXY10" s="457"/>
      <c r="VYC10" s="457"/>
      <c r="VYG10" s="457"/>
      <c r="VYK10" s="457"/>
      <c r="VYO10" s="457"/>
      <c r="VYS10" s="457"/>
      <c r="VYW10" s="457"/>
      <c r="VZA10" s="457"/>
      <c r="VZE10" s="457"/>
      <c r="VZI10" s="457"/>
      <c r="VZM10" s="457"/>
      <c r="VZQ10" s="457"/>
      <c r="VZU10" s="457"/>
      <c r="VZY10" s="457"/>
      <c r="WAC10" s="457"/>
      <c r="WAG10" s="457"/>
      <c r="WAK10" s="457"/>
      <c r="WAO10" s="457"/>
      <c r="WAS10" s="457"/>
      <c r="WAW10" s="457"/>
      <c r="WBA10" s="457"/>
      <c r="WBE10" s="457"/>
      <c r="WBI10" s="457"/>
      <c r="WBM10" s="457"/>
      <c r="WBQ10" s="457"/>
      <c r="WBU10" s="457"/>
      <c r="WBY10" s="457"/>
      <c r="WCC10" s="457"/>
      <c r="WCG10" s="457"/>
      <c r="WCK10" s="457"/>
      <c r="WCO10" s="457"/>
      <c r="WCS10" s="457"/>
      <c r="WCW10" s="457"/>
      <c r="WDA10" s="457"/>
      <c r="WDE10" s="457"/>
      <c r="WDI10" s="457"/>
      <c r="WDM10" s="457"/>
      <c r="WDQ10" s="457"/>
      <c r="WDU10" s="457"/>
      <c r="WDY10" s="457"/>
      <c r="WEC10" s="457"/>
      <c r="WEG10" s="457"/>
      <c r="WEK10" s="457"/>
      <c r="WEO10" s="457"/>
      <c r="WES10" s="457"/>
      <c r="WEW10" s="457"/>
      <c r="WFA10" s="457"/>
      <c r="WFE10" s="457"/>
      <c r="WFI10" s="457"/>
      <c r="WFM10" s="457"/>
      <c r="WFQ10" s="457"/>
      <c r="WFU10" s="457"/>
      <c r="WFY10" s="457"/>
      <c r="WGC10" s="457"/>
      <c r="WGG10" s="457"/>
      <c r="WGK10" s="457"/>
      <c r="WGO10" s="457"/>
      <c r="WGS10" s="457"/>
      <c r="WGW10" s="457"/>
      <c r="WHA10" s="457"/>
      <c r="WHE10" s="457"/>
      <c r="WHI10" s="457"/>
      <c r="WHM10" s="457"/>
      <c r="WHQ10" s="457"/>
      <c r="WHU10" s="457"/>
      <c r="WHY10" s="457"/>
      <c r="WIC10" s="457"/>
      <c r="WIG10" s="457"/>
      <c r="WIK10" s="457"/>
      <c r="WIO10" s="457"/>
      <c r="WIS10" s="457"/>
      <c r="WIW10" s="457"/>
      <c r="WJA10" s="457"/>
      <c r="WJE10" s="457"/>
      <c r="WJI10" s="457"/>
      <c r="WJM10" s="457"/>
      <c r="WJQ10" s="457"/>
      <c r="WJU10" s="457"/>
      <c r="WJY10" s="457"/>
      <c r="WKC10" s="457"/>
      <c r="WKG10" s="457"/>
      <c r="WKK10" s="457"/>
      <c r="WKO10" s="457"/>
      <c r="WKS10" s="457"/>
      <c r="WKW10" s="457"/>
      <c r="WLA10" s="457"/>
      <c r="WLE10" s="457"/>
      <c r="WLI10" s="457"/>
      <c r="WLM10" s="457"/>
      <c r="WLQ10" s="457"/>
      <c r="WLU10" s="457"/>
      <c r="WLY10" s="457"/>
      <c r="WMC10" s="457"/>
      <c r="WMG10" s="457"/>
      <c r="WMK10" s="457"/>
      <c r="WMO10" s="457"/>
      <c r="WMS10" s="457"/>
      <c r="WMW10" s="457"/>
      <c r="WNA10" s="457"/>
      <c r="WNE10" s="457"/>
      <c r="WNI10" s="457"/>
      <c r="WNM10" s="457"/>
      <c r="WNQ10" s="457"/>
      <c r="WNU10" s="457"/>
      <c r="WNY10" s="457"/>
      <c r="WOC10" s="457"/>
      <c r="WOG10" s="457"/>
      <c r="WOK10" s="457"/>
      <c r="WOO10" s="457"/>
      <c r="WOS10" s="457"/>
      <c r="WOW10" s="457"/>
      <c r="WPA10" s="457"/>
      <c r="WPE10" s="457"/>
      <c r="WPI10" s="457"/>
      <c r="WPM10" s="457"/>
      <c r="WPQ10" s="457"/>
      <c r="WPU10" s="457"/>
      <c r="WPY10" s="457"/>
      <c r="WQC10" s="457"/>
      <c r="WQG10" s="457"/>
      <c r="WQK10" s="457"/>
      <c r="WQO10" s="457"/>
      <c r="WQS10" s="457"/>
      <c r="WQW10" s="457"/>
      <c r="WRA10" s="457"/>
      <c r="WRE10" s="457"/>
      <c r="WRI10" s="457"/>
      <c r="WRM10" s="457"/>
      <c r="WRQ10" s="457"/>
      <c r="WRU10" s="457"/>
      <c r="WRY10" s="457"/>
      <c r="WSC10" s="457"/>
      <c r="WSG10" s="457"/>
      <c r="WSK10" s="457"/>
      <c r="WSO10" s="457"/>
      <c r="WSS10" s="457"/>
      <c r="WSW10" s="457"/>
      <c r="WTA10" s="457"/>
      <c r="WTE10" s="457"/>
      <c r="WTI10" s="457"/>
      <c r="WTM10" s="457"/>
      <c r="WTQ10" s="457"/>
      <c r="WTU10" s="457"/>
      <c r="WTY10" s="457"/>
      <c r="WUC10" s="457"/>
      <c r="WUG10" s="457"/>
      <c r="WUK10" s="457"/>
      <c r="WUO10" s="457"/>
      <c r="WUS10" s="457"/>
      <c r="WUW10" s="457"/>
      <c r="WVA10" s="457"/>
      <c r="WVE10" s="457"/>
      <c r="WVI10" s="457"/>
      <c r="WVM10" s="457"/>
      <c r="WVQ10" s="457"/>
      <c r="WVU10" s="457"/>
      <c r="WVY10" s="457"/>
      <c r="WWC10" s="457"/>
      <c r="WWG10" s="457"/>
      <c r="WWK10" s="457"/>
      <c r="WWO10" s="457"/>
      <c r="WWS10" s="457"/>
      <c r="WWW10" s="457"/>
      <c r="WXA10" s="457"/>
      <c r="WXE10" s="457"/>
      <c r="WXI10" s="457"/>
      <c r="WXM10" s="457"/>
      <c r="WXQ10" s="457"/>
      <c r="WXU10" s="457"/>
      <c r="WXY10" s="457"/>
      <c r="WYC10" s="457"/>
      <c r="WYG10" s="457"/>
      <c r="WYK10" s="457"/>
      <c r="WYO10" s="457"/>
      <c r="WYS10" s="457"/>
      <c r="WYW10" s="457"/>
      <c r="WZA10" s="457"/>
      <c r="WZE10" s="457"/>
      <c r="WZI10" s="457"/>
      <c r="WZM10" s="457"/>
      <c r="WZQ10" s="457"/>
      <c r="WZU10" s="457"/>
      <c r="WZY10" s="457"/>
      <c r="XAC10" s="457"/>
      <c r="XAG10" s="457"/>
      <c r="XAK10" s="457"/>
      <c r="XAO10" s="457"/>
      <c r="XAS10" s="457"/>
      <c r="XAW10" s="457"/>
      <c r="XBA10" s="457"/>
      <c r="XBE10" s="457"/>
      <c r="XBI10" s="457"/>
      <c r="XBM10" s="457"/>
      <c r="XBQ10" s="457"/>
      <c r="XBU10" s="457"/>
      <c r="XBY10" s="457"/>
      <c r="XCC10" s="457"/>
      <c r="XCG10" s="457"/>
      <c r="XCK10" s="457"/>
      <c r="XCO10" s="457"/>
      <c r="XCS10" s="457"/>
      <c r="XCW10" s="457"/>
      <c r="XDA10" s="457"/>
      <c r="XDE10" s="457"/>
      <c r="XDI10" s="457"/>
      <c r="XDM10" s="457"/>
      <c r="XDQ10" s="457"/>
      <c r="XDU10" s="457"/>
      <c r="XDY10" s="457"/>
      <c r="XEC10" s="457"/>
      <c r="XEG10" s="457"/>
      <c r="XEK10" s="457"/>
      <c r="XEO10" s="457"/>
      <c r="XES10" s="457"/>
      <c r="XEW10" s="457"/>
      <c r="XFA10" s="457"/>
    </row>
    <row r="11" spans="1:1021 1025:2045 2049:3069 3073:4093 4097:5117 5121:6141 6145:7165 7169:8189 8193:9213 9217:10237 10241:11261 11265:12285 12289:13309 13313:14333 14337:15357 15361:16381" ht="36" customHeight="1" x14ac:dyDescent="0.2">
      <c r="A11" s="132" t="s">
        <v>46</v>
      </c>
      <c r="B11" s="69" t="s">
        <v>56</v>
      </c>
      <c r="C11" s="136" t="s">
        <v>657</v>
      </c>
      <c r="D11" s="135" t="s">
        <v>57</v>
      </c>
      <c r="E11" s="215">
        <f>E10*F10</f>
        <v>956.32</v>
      </c>
      <c r="F11" s="270"/>
      <c r="G11" s="270"/>
      <c r="H11" s="273"/>
      <c r="I11" s="137"/>
      <c r="J11" s="137"/>
    </row>
    <row r="12" spans="1:1021 1025:2045 2049:3069 3073:4093 4097:5117 5121:6141 6145:7165 7169:8189 8193:9213 9217:10237 10241:11261 11265:12285 12289:13309 13313:14333 14337:15357 15361:16381" ht="39.75" customHeight="1" x14ac:dyDescent="0.2">
      <c r="A12" s="132" t="s">
        <v>48</v>
      </c>
      <c r="B12" s="69" t="s">
        <v>23</v>
      </c>
      <c r="C12" s="127" t="s">
        <v>658</v>
      </c>
      <c r="D12" s="128" t="s">
        <v>36</v>
      </c>
      <c r="E12" s="215">
        <f>L15</f>
        <v>796.93</v>
      </c>
      <c r="F12" s="270">
        <f>ROUND(E12*0.15,2)</f>
        <v>119.54</v>
      </c>
      <c r="G12" s="270"/>
      <c r="H12" s="273"/>
      <c r="I12" s="138"/>
      <c r="J12" s="137"/>
    </row>
    <row r="13" spans="1:1021 1025:2045 2049:3069 3073:4093 4097:5117 5121:6141 6145:7165 7169:8189 8193:9213 9217:10237 10241:11261 11265:12285 12289:13309 13313:14333 14337:15357 15361:16381" ht="29.25" customHeight="1" x14ac:dyDescent="0.2">
      <c r="A13" s="132" t="s">
        <v>49</v>
      </c>
      <c r="B13" s="174" t="s">
        <v>595</v>
      </c>
      <c r="C13" s="127" t="s">
        <v>659</v>
      </c>
      <c r="D13" s="135" t="s">
        <v>55</v>
      </c>
      <c r="E13" s="215">
        <f>F12</f>
        <v>119.54</v>
      </c>
      <c r="F13" s="270">
        <f>E13*11.8</f>
        <v>1410.5720000000001</v>
      </c>
      <c r="G13" s="270"/>
      <c r="H13" s="270"/>
    </row>
    <row r="14" spans="1:1021 1025:2045 2049:3069 3073:4093 4097:5117 5121:6141 6145:7165 7169:8189 8193:9213 9217:10237 10241:11261 11265:12285 12289:13309 13313:14333 14337:15357 15361:16381" ht="24" x14ac:dyDescent="0.2">
      <c r="A14" s="132" t="s">
        <v>50</v>
      </c>
      <c r="B14" s="186" t="s">
        <v>596</v>
      </c>
      <c r="C14" s="127" t="s">
        <v>660</v>
      </c>
      <c r="D14" s="135" t="s">
        <v>57</v>
      </c>
      <c r="E14" s="215">
        <f>F13</f>
        <v>1410.5720000000001</v>
      </c>
      <c r="F14" s="270"/>
      <c r="G14" s="270"/>
      <c r="H14" s="270"/>
      <c r="M14" s="21"/>
    </row>
    <row r="15" spans="1:1021 1025:2045 2049:3069 3073:4093 4097:5117 5121:6141 6145:7165 7169:8189 8193:9213 9217:10237 10241:11261 11265:12285 12289:13309 13313:14333 14337:15357 15361:16381" ht="76.5" x14ac:dyDescent="0.2">
      <c r="A15" s="132" t="s">
        <v>51</v>
      </c>
      <c r="B15" s="186" t="s">
        <v>218</v>
      </c>
      <c r="C15" s="127" t="s">
        <v>661</v>
      </c>
      <c r="D15" s="139" t="s">
        <v>55</v>
      </c>
      <c r="E15" s="336">
        <f>E10</f>
        <v>119.54</v>
      </c>
      <c r="F15" s="270"/>
      <c r="G15" s="274"/>
      <c r="H15" s="270"/>
      <c r="J15" s="141" t="s">
        <v>165</v>
      </c>
      <c r="K15" s="142"/>
      <c r="L15" s="218">
        <f>'Memoria de calculo 1'!E44</f>
        <v>796.93</v>
      </c>
    </row>
    <row r="16" spans="1:1021 1025:2045 2049:3069 3073:4093 4097:5117 5121:6141 6145:7165 7169:8189 8193:9213 9217:10237 10241:11261 11265:12285 12289:13309 13313:14333 14337:15357 15361:16381" s="243" customFormat="1" ht="38.25" x14ac:dyDescent="0.2">
      <c r="A16" s="132" t="s">
        <v>52</v>
      </c>
      <c r="B16" s="174" t="s">
        <v>219</v>
      </c>
      <c r="C16" s="127" t="s">
        <v>662</v>
      </c>
      <c r="D16" s="128" t="s">
        <v>36</v>
      </c>
      <c r="E16" s="215">
        <f>L17</f>
        <v>777.71199999999999</v>
      </c>
      <c r="F16" s="275"/>
      <c r="G16" s="275"/>
      <c r="H16" s="275"/>
      <c r="J16" s="244" t="s">
        <v>162</v>
      </c>
      <c r="K16" s="245"/>
      <c r="L16" s="218">
        <f>'Memoria de calculo 1'!E45</f>
        <v>720.05799999999999</v>
      </c>
    </row>
    <row r="17" spans="1:13" ht="63" customHeight="1" x14ac:dyDescent="0.2">
      <c r="A17" s="132" t="s">
        <v>53</v>
      </c>
      <c r="B17" s="186" t="s">
        <v>221</v>
      </c>
      <c r="C17" s="127" t="s">
        <v>663</v>
      </c>
      <c r="D17" s="143" t="s">
        <v>36</v>
      </c>
      <c r="E17" s="335">
        <f>L16</f>
        <v>720.05799999999999</v>
      </c>
      <c r="F17" s="270"/>
      <c r="G17" s="270"/>
      <c r="H17" s="270"/>
      <c r="L17" s="218">
        <f>'Memoria de calculo 1'!E46</f>
        <v>777.71199999999999</v>
      </c>
    </row>
    <row r="18" spans="1:13" s="248" customFormat="1" ht="63" customHeight="1" x14ac:dyDescent="0.2">
      <c r="A18" s="132" t="s">
        <v>166</v>
      </c>
      <c r="B18" s="186" t="s">
        <v>220</v>
      </c>
      <c r="C18" s="136" t="s">
        <v>664</v>
      </c>
      <c r="D18" s="128" t="s">
        <v>58</v>
      </c>
      <c r="E18" s="215">
        <f>E16*520*0.0012</f>
        <v>485.29228799999993</v>
      </c>
      <c r="F18" s="270"/>
      <c r="G18" s="270"/>
      <c r="H18" s="270"/>
      <c r="L18" s="245"/>
    </row>
    <row r="19" spans="1:13" ht="36" x14ac:dyDescent="0.2">
      <c r="A19" s="132" t="s">
        <v>597</v>
      </c>
      <c r="B19" s="186" t="s">
        <v>220</v>
      </c>
      <c r="C19" s="136" t="s">
        <v>665</v>
      </c>
      <c r="D19" s="128" t="s">
        <v>58</v>
      </c>
      <c r="E19" s="215">
        <f>E17*520*0.0005</f>
        <v>187.21508</v>
      </c>
      <c r="F19" s="270"/>
      <c r="G19" s="270"/>
      <c r="H19" s="270"/>
      <c r="J19" s="125" t="s">
        <v>163</v>
      </c>
      <c r="K19" s="140"/>
      <c r="L19" s="218">
        <f>'Memoria de calculo 1'!E47</f>
        <v>217.34</v>
      </c>
    </row>
    <row r="20" spans="1:13" ht="89.25" x14ac:dyDescent="0.2">
      <c r="A20" s="132" t="s">
        <v>598</v>
      </c>
      <c r="B20" s="186" t="s">
        <v>223</v>
      </c>
      <c r="C20" s="127" t="s">
        <v>751</v>
      </c>
      <c r="D20" s="128" t="s">
        <v>55</v>
      </c>
      <c r="E20" s="215">
        <f>E17*0.035</f>
        <v>25.202030000000001</v>
      </c>
      <c r="F20" s="270"/>
      <c r="G20" s="270"/>
      <c r="H20" s="270"/>
      <c r="J20" s="219" t="s">
        <v>365</v>
      </c>
      <c r="L20" s="124" t="e">
        <f>#REF!</f>
        <v>#REF!</v>
      </c>
    </row>
    <row r="21" spans="1:13" ht="15.75" customHeight="1" x14ac:dyDescent="0.2">
      <c r="A21" s="132" t="s">
        <v>59</v>
      </c>
      <c r="B21" s="133" t="s">
        <v>167</v>
      </c>
      <c r="C21" s="134"/>
      <c r="D21" s="128"/>
      <c r="E21" s="215"/>
      <c r="F21" s="270"/>
      <c r="G21" s="270"/>
      <c r="H21" s="270"/>
    </row>
    <row r="22" spans="1:13" ht="69" customHeight="1" x14ac:dyDescent="0.2">
      <c r="A22" s="127" t="s">
        <v>61</v>
      </c>
      <c r="B22" s="214" t="s">
        <v>222</v>
      </c>
      <c r="C22" s="178" t="s">
        <v>642</v>
      </c>
      <c r="D22" s="128" t="s">
        <v>63</v>
      </c>
      <c r="E22" s="215">
        <f>L19</f>
        <v>217.34</v>
      </c>
      <c r="F22" s="270"/>
      <c r="G22" s="270"/>
      <c r="H22" s="270"/>
    </row>
    <row r="23" spans="1:13" s="291" customFormat="1" ht="69" hidden="1" customHeight="1" x14ac:dyDescent="0.2">
      <c r="A23" s="316"/>
      <c r="B23" s="317"/>
      <c r="C23" s="314"/>
      <c r="D23" s="318"/>
      <c r="E23" s="334">
        <f>'Memoria de calculo 1'!F13</f>
        <v>153.47999999999999</v>
      </c>
      <c r="F23" s="270"/>
      <c r="G23" s="270"/>
      <c r="H23" s="270"/>
    </row>
    <row r="24" spans="1:13" x14ac:dyDescent="0.2">
      <c r="A24" s="130" t="s">
        <v>80</v>
      </c>
      <c r="B24" s="436" t="s">
        <v>715</v>
      </c>
      <c r="C24" s="437"/>
      <c r="D24" s="437"/>
      <c r="E24" s="438"/>
      <c r="F24" s="276"/>
      <c r="G24" s="276"/>
      <c r="H24" s="277"/>
    </row>
    <row r="25" spans="1:13" x14ac:dyDescent="0.2">
      <c r="A25" s="132" t="s">
        <v>168</v>
      </c>
      <c r="B25" s="133" t="s">
        <v>20</v>
      </c>
      <c r="C25" s="134"/>
      <c r="D25" s="145"/>
      <c r="E25" s="215"/>
      <c r="F25" s="270"/>
      <c r="G25" s="270"/>
      <c r="H25" s="270"/>
    </row>
    <row r="26" spans="1:13" ht="96" customHeight="1" x14ac:dyDescent="0.2">
      <c r="A26" s="132" t="s">
        <v>81</v>
      </c>
      <c r="B26" s="69" t="s">
        <v>54</v>
      </c>
      <c r="C26" s="127" t="s">
        <v>720</v>
      </c>
      <c r="D26" s="135" t="s">
        <v>55</v>
      </c>
      <c r="E26" s="215">
        <f>ROUND(L31*0.15,2)</f>
        <v>250.28</v>
      </c>
      <c r="F26" s="270">
        <v>8</v>
      </c>
      <c r="G26" s="270"/>
      <c r="H26" s="270"/>
    </row>
    <row r="27" spans="1:13" ht="49.5" customHeight="1" x14ac:dyDescent="0.2">
      <c r="A27" s="132" t="s">
        <v>82</v>
      </c>
      <c r="B27" s="69" t="s">
        <v>56</v>
      </c>
      <c r="C27" s="136" t="s">
        <v>643</v>
      </c>
      <c r="D27" s="135" t="s">
        <v>57</v>
      </c>
      <c r="E27" s="215">
        <f>E26*F26</f>
        <v>2002.24</v>
      </c>
      <c r="F27" s="270"/>
      <c r="G27" s="270"/>
      <c r="H27" s="273"/>
      <c r="I27" s="137"/>
      <c r="J27" s="137"/>
    </row>
    <row r="28" spans="1:13" ht="84" customHeight="1" x14ac:dyDescent="0.2">
      <c r="A28" s="132" t="s">
        <v>83</v>
      </c>
      <c r="B28" s="69" t="s">
        <v>23</v>
      </c>
      <c r="C28" s="127" t="s">
        <v>721</v>
      </c>
      <c r="D28" s="145" t="s">
        <v>36</v>
      </c>
      <c r="E28" s="215">
        <f>L31</f>
        <v>1668.5495999999998</v>
      </c>
      <c r="F28" s="270">
        <f>ROUND(E28*0.15,2)</f>
        <v>250.28</v>
      </c>
      <c r="G28" s="270"/>
      <c r="H28" s="273"/>
      <c r="I28" s="138"/>
      <c r="J28" s="137"/>
    </row>
    <row r="29" spans="1:13" ht="36" x14ac:dyDescent="0.2">
      <c r="A29" s="132" t="s">
        <v>84</v>
      </c>
      <c r="B29" s="174" t="s">
        <v>595</v>
      </c>
      <c r="C29" s="127" t="s">
        <v>734</v>
      </c>
      <c r="D29" s="135" t="s">
        <v>55</v>
      </c>
      <c r="E29" s="215">
        <f>F28</f>
        <v>250.28</v>
      </c>
      <c r="F29" s="270">
        <f>E29*11.8</f>
        <v>2953.3040000000001</v>
      </c>
      <c r="G29" s="270"/>
      <c r="H29" s="270"/>
    </row>
    <row r="30" spans="1:13" ht="24" x14ac:dyDescent="0.2">
      <c r="A30" s="132" t="s">
        <v>85</v>
      </c>
      <c r="B30" s="186" t="s">
        <v>596</v>
      </c>
      <c r="C30" s="127" t="s">
        <v>644</v>
      </c>
      <c r="D30" s="135" t="s">
        <v>57</v>
      </c>
      <c r="E30" s="215">
        <f>F29</f>
        <v>2953.3040000000001</v>
      </c>
      <c r="F30" s="270"/>
      <c r="G30" s="270"/>
      <c r="H30" s="270"/>
      <c r="M30" s="21"/>
    </row>
    <row r="31" spans="1:13" ht="76.5" x14ac:dyDescent="0.2">
      <c r="A31" s="132" t="s">
        <v>86</v>
      </c>
      <c r="B31" s="186" t="s">
        <v>218</v>
      </c>
      <c r="C31" s="127" t="s">
        <v>735</v>
      </c>
      <c r="D31" s="139" t="s">
        <v>55</v>
      </c>
      <c r="E31" s="336">
        <f>E26</f>
        <v>250.28</v>
      </c>
      <c r="F31" s="270"/>
      <c r="G31" s="274"/>
      <c r="H31" s="270"/>
      <c r="J31" s="141" t="s">
        <v>165</v>
      </c>
      <c r="K31" s="142"/>
      <c r="L31" s="218">
        <f>'Memoria de calculo 1'!E48</f>
        <v>1668.5495999999998</v>
      </c>
    </row>
    <row r="32" spans="1:13" s="243" customFormat="1" ht="73.5" customHeight="1" x14ac:dyDescent="0.2">
      <c r="A32" s="132" t="s">
        <v>87</v>
      </c>
      <c r="B32" s="174" t="s">
        <v>219</v>
      </c>
      <c r="C32" s="127" t="s">
        <v>737</v>
      </c>
      <c r="D32" s="145" t="s">
        <v>36</v>
      </c>
      <c r="E32" s="215">
        <f>L33</f>
        <v>1619.3576</v>
      </c>
      <c r="F32" s="275"/>
      <c r="G32" s="275"/>
      <c r="H32" s="275"/>
      <c r="J32" s="244" t="s">
        <v>162</v>
      </c>
      <c r="K32" s="245"/>
      <c r="L32" s="218">
        <f>'Memoria de calculo 1'!E49</f>
        <v>1471.7816000000003</v>
      </c>
    </row>
    <row r="33" spans="1:13" ht="75.75" customHeight="1" x14ac:dyDescent="0.2">
      <c r="A33" s="132" t="s">
        <v>88</v>
      </c>
      <c r="B33" s="186" t="s">
        <v>221</v>
      </c>
      <c r="C33" s="127" t="s">
        <v>736</v>
      </c>
      <c r="D33" s="146" t="s">
        <v>36</v>
      </c>
      <c r="E33" s="335">
        <f>L32</f>
        <v>1471.7816000000003</v>
      </c>
      <c r="F33" s="270"/>
      <c r="G33" s="270"/>
      <c r="H33" s="270"/>
      <c r="L33" s="218">
        <f>'Memoria de calculo 1'!E50</f>
        <v>1619.3576</v>
      </c>
    </row>
    <row r="34" spans="1:13" s="248" customFormat="1" ht="75.75" customHeight="1" x14ac:dyDescent="0.2">
      <c r="A34" s="132" t="s">
        <v>169</v>
      </c>
      <c r="B34" s="186" t="s">
        <v>220</v>
      </c>
      <c r="C34" s="136" t="s">
        <v>738</v>
      </c>
      <c r="D34" s="145" t="s">
        <v>58</v>
      </c>
      <c r="E34" s="215">
        <f>E32*520*0.0012</f>
        <v>1010.4791424</v>
      </c>
      <c r="F34" s="270"/>
      <c r="G34" s="270"/>
      <c r="H34" s="270"/>
      <c r="L34" s="246"/>
    </row>
    <row r="35" spans="1:13" ht="66" customHeight="1" x14ac:dyDescent="0.2">
      <c r="A35" s="132" t="s">
        <v>599</v>
      </c>
      <c r="B35" s="186" t="s">
        <v>220</v>
      </c>
      <c r="C35" s="136" t="s">
        <v>739</v>
      </c>
      <c r="D35" s="145" t="s">
        <v>58</v>
      </c>
      <c r="E35" s="215">
        <f>E33*520*0.0005</f>
        <v>382.66321600000009</v>
      </c>
      <c r="F35" s="270"/>
      <c r="G35" s="270"/>
      <c r="H35" s="270"/>
      <c r="J35" s="125" t="s">
        <v>163</v>
      </c>
      <c r="K35" s="140"/>
      <c r="L35" s="218">
        <f>'Memoria de calculo 1'!E51</f>
        <v>486.47999999999996</v>
      </c>
    </row>
    <row r="36" spans="1:13" ht="78" customHeight="1" x14ac:dyDescent="0.2">
      <c r="A36" s="132" t="s">
        <v>600</v>
      </c>
      <c r="B36" s="186" t="s">
        <v>223</v>
      </c>
      <c r="C36" s="127" t="s">
        <v>752</v>
      </c>
      <c r="D36" s="145" t="s">
        <v>55</v>
      </c>
      <c r="E36" s="215">
        <f>E33*0.035</f>
        <v>51.512356000000011</v>
      </c>
      <c r="F36" s="270"/>
      <c r="G36" s="270"/>
      <c r="H36" s="270"/>
      <c r="J36" s="219" t="s">
        <v>365</v>
      </c>
      <c r="L36" s="218" t="e">
        <f>#REF!</f>
        <v>#REF!</v>
      </c>
    </row>
    <row r="37" spans="1:13" s="291" customFormat="1" ht="59.25" hidden="1" customHeight="1" x14ac:dyDescent="0.2">
      <c r="A37" s="132"/>
      <c r="B37" s="309"/>
      <c r="C37" s="127"/>
      <c r="D37" s="145"/>
      <c r="E37" s="215"/>
      <c r="F37" s="270"/>
      <c r="G37" s="270"/>
      <c r="H37" s="270"/>
      <c r="J37" s="219"/>
      <c r="L37" s="218"/>
    </row>
    <row r="38" spans="1:13" x14ac:dyDescent="0.2">
      <c r="A38" s="132" t="s">
        <v>89</v>
      </c>
      <c r="B38" s="133" t="s">
        <v>167</v>
      </c>
      <c r="C38" s="134"/>
      <c r="D38" s="145"/>
      <c r="E38" s="215"/>
      <c r="F38" s="270"/>
      <c r="G38" s="270"/>
      <c r="H38" s="270"/>
    </row>
    <row r="39" spans="1:13" ht="93.75" customHeight="1" x14ac:dyDescent="0.2">
      <c r="A39" s="144" t="s">
        <v>90</v>
      </c>
      <c r="B39" s="174" t="s">
        <v>222</v>
      </c>
      <c r="C39" s="178" t="s">
        <v>645</v>
      </c>
      <c r="D39" s="145" t="s">
        <v>63</v>
      </c>
      <c r="E39" s="215">
        <f>L35</f>
        <v>486.47999999999996</v>
      </c>
      <c r="F39" s="270"/>
      <c r="G39" s="270"/>
      <c r="H39" s="270"/>
    </row>
    <row r="40" spans="1:13" s="291" customFormat="1" ht="62.25" hidden="1" customHeight="1" x14ac:dyDescent="0.2">
      <c r="A40" s="144"/>
      <c r="B40" s="311"/>
      <c r="C40" s="314"/>
      <c r="D40" s="315"/>
      <c r="E40" s="334">
        <f>'Memoria de calculo 1'!F20</f>
        <v>105.30000000000001</v>
      </c>
      <c r="F40" s="270"/>
      <c r="G40" s="270"/>
      <c r="H40" s="270"/>
    </row>
    <row r="41" spans="1:13" x14ac:dyDescent="0.2">
      <c r="A41" s="130" t="s">
        <v>64</v>
      </c>
      <c r="B41" s="439" t="s">
        <v>708</v>
      </c>
      <c r="C41" s="449"/>
      <c r="D41" s="449"/>
      <c r="E41" s="450"/>
      <c r="F41" s="270"/>
      <c r="G41" s="270"/>
      <c r="H41" s="270"/>
    </row>
    <row r="42" spans="1:13" ht="12.75" customHeight="1" x14ac:dyDescent="0.2">
      <c r="A42" s="132" t="s">
        <v>170</v>
      </c>
      <c r="B42" s="133" t="s">
        <v>20</v>
      </c>
      <c r="C42" s="134"/>
      <c r="D42" s="145"/>
      <c r="E42" s="215"/>
      <c r="F42" s="270"/>
      <c r="G42" s="270"/>
      <c r="H42" s="270"/>
    </row>
    <row r="43" spans="1:13" ht="25.5" x14ac:dyDescent="0.2">
      <c r="A43" s="132" t="s">
        <v>65</v>
      </c>
      <c r="B43" s="69" t="s">
        <v>54</v>
      </c>
      <c r="C43" s="127" t="s">
        <v>646</v>
      </c>
      <c r="D43" s="135" t="s">
        <v>55</v>
      </c>
      <c r="E43" s="215">
        <f>ROUND(L48*0.15,2)</f>
        <v>71.22</v>
      </c>
      <c r="F43" s="270">
        <v>8</v>
      </c>
      <c r="G43" s="270"/>
      <c r="H43" s="270"/>
    </row>
    <row r="44" spans="1:13" ht="61.5" customHeight="1" x14ac:dyDescent="0.2">
      <c r="A44" s="132" t="s">
        <v>66</v>
      </c>
      <c r="B44" s="69" t="s">
        <v>56</v>
      </c>
      <c r="C44" s="136" t="s">
        <v>647</v>
      </c>
      <c r="D44" s="135" t="s">
        <v>57</v>
      </c>
      <c r="E44" s="215">
        <f>E43*F43</f>
        <v>569.76</v>
      </c>
      <c r="F44" s="270"/>
      <c r="G44" s="270"/>
      <c r="H44" s="273"/>
      <c r="I44" s="137"/>
      <c r="J44" s="137"/>
    </row>
    <row r="45" spans="1:13" ht="39.75" customHeight="1" x14ac:dyDescent="0.2">
      <c r="A45" s="132" t="s">
        <v>67</v>
      </c>
      <c r="B45" s="69" t="s">
        <v>23</v>
      </c>
      <c r="C45" s="127" t="s">
        <v>648</v>
      </c>
      <c r="D45" s="145" t="s">
        <v>36</v>
      </c>
      <c r="E45" s="215">
        <f>L48</f>
        <v>474.81</v>
      </c>
      <c r="F45" s="270">
        <f>ROUND(E45*0.15,2)</f>
        <v>71.22</v>
      </c>
      <c r="G45" s="270"/>
      <c r="H45" s="273"/>
      <c r="I45" s="138"/>
      <c r="J45" s="137"/>
    </row>
    <row r="46" spans="1:13" ht="39" customHeight="1" x14ac:dyDescent="0.2">
      <c r="A46" s="132" t="s">
        <v>68</v>
      </c>
      <c r="B46" s="174" t="s">
        <v>595</v>
      </c>
      <c r="C46" s="127" t="s">
        <v>649</v>
      </c>
      <c r="D46" s="135" t="s">
        <v>55</v>
      </c>
      <c r="E46" s="215">
        <f>F45</f>
        <v>71.22</v>
      </c>
      <c r="F46" s="270">
        <f>E46*11.8</f>
        <v>840.39600000000007</v>
      </c>
      <c r="G46" s="270"/>
      <c r="H46" s="270"/>
    </row>
    <row r="47" spans="1:13" ht="24" x14ac:dyDescent="0.2">
      <c r="A47" s="132" t="s">
        <v>69</v>
      </c>
      <c r="B47" s="186" t="s">
        <v>596</v>
      </c>
      <c r="C47" s="127" t="s">
        <v>650</v>
      </c>
      <c r="D47" s="135" t="s">
        <v>57</v>
      </c>
      <c r="E47" s="215">
        <f>F46</f>
        <v>840.39600000000007</v>
      </c>
      <c r="F47" s="270"/>
      <c r="G47" s="270"/>
      <c r="H47" s="270"/>
      <c r="M47" s="21"/>
    </row>
    <row r="48" spans="1:13" ht="76.5" x14ac:dyDescent="0.2">
      <c r="A48" s="132" t="s">
        <v>70</v>
      </c>
      <c r="B48" s="186" t="s">
        <v>218</v>
      </c>
      <c r="C48" s="127" t="s">
        <v>651</v>
      </c>
      <c r="D48" s="139" t="s">
        <v>55</v>
      </c>
      <c r="E48" s="336">
        <f>E43</f>
        <v>71.22</v>
      </c>
      <c r="F48" s="270"/>
      <c r="G48" s="274">
        <f>E45</f>
        <v>474.81</v>
      </c>
      <c r="H48" s="270"/>
      <c r="J48" s="141" t="s">
        <v>165</v>
      </c>
      <c r="K48" s="142"/>
      <c r="L48" s="124">
        <f>'Memoria de calculo 1'!E52</f>
        <v>474.81</v>
      </c>
    </row>
    <row r="49" spans="1:13" s="243" customFormat="1" ht="38.25" x14ac:dyDescent="0.2">
      <c r="A49" s="132" t="s">
        <v>71</v>
      </c>
      <c r="B49" s="174" t="s">
        <v>219</v>
      </c>
      <c r="C49" s="127" t="s">
        <v>740</v>
      </c>
      <c r="D49" s="145" t="s">
        <v>36</v>
      </c>
      <c r="E49" s="215">
        <f>L50</f>
        <v>461.24399999999997</v>
      </c>
      <c r="F49" s="275"/>
      <c r="G49" s="275"/>
      <c r="H49" s="275"/>
      <c r="J49" s="244" t="s">
        <v>162</v>
      </c>
      <c r="K49" s="245"/>
      <c r="L49" s="245">
        <f>'Memoria de calculo 1'!E53</f>
        <v>420.54599999999999</v>
      </c>
    </row>
    <row r="50" spans="1:13" ht="75" customHeight="1" x14ac:dyDescent="0.2">
      <c r="A50" s="132" t="s">
        <v>72</v>
      </c>
      <c r="B50" s="186" t="s">
        <v>221</v>
      </c>
      <c r="C50" s="127" t="s">
        <v>652</v>
      </c>
      <c r="D50" s="146" t="s">
        <v>36</v>
      </c>
      <c r="E50" s="335">
        <f>L49</f>
        <v>420.54599999999999</v>
      </c>
      <c r="F50" s="270"/>
      <c r="G50" s="270"/>
      <c r="H50" s="270"/>
      <c r="L50" s="245">
        <f>'Memoria de calculo 1'!E54</f>
        <v>461.24399999999997</v>
      </c>
    </row>
    <row r="51" spans="1:13" s="248" customFormat="1" ht="75" customHeight="1" x14ac:dyDescent="0.2">
      <c r="A51" s="132" t="s">
        <v>171</v>
      </c>
      <c r="B51" s="186" t="s">
        <v>220</v>
      </c>
      <c r="C51" s="136" t="s">
        <v>741</v>
      </c>
      <c r="D51" s="145" t="s">
        <v>58</v>
      </c>
      <c r="E51" s="215">
        <f>E49*520*0.0012</f>
        <v>287.81625599999995</v>
      </c>
      <c r="F51" s="270"/>
      <c r="G51" s="270"/>
      <c r="H51" s="270"/>
      <c r="L51" s="245"/>
    </row>
    <row r="52" spans="1:13" ht="45" customHeight="1" x14ac:dyDescent="0.2">
      <c r="A52" s="132" t="s">
        <v>601</v>
      </c>
      <c r="B52" s="186" t="s">
        <v>220</v>
      </c>
      <c r="C52" s="136" t="s">
        <v>653</v>
      </c>
      <c r="D52" s="145" t="s">
        <v>58</v>
      </c>
      <c r="E52" s="215">
        <f>E50*520*0.0005</f>
        <v>109.34196</v>
      </c>
      <c r="F52" s="270"/>
      <c r="G52" s="270"/>
      <c r="H52" s="270"/>
      <c r="J52" s="125" t="s">
        <v>163</v>
      </c>
      <c r="K52" s="140"/>
      <c r="L52" s="124">
        <f>'Memoria de calculo 1'!E55</f>
        <v>135.65</v>
      </c>
    </row>
    <row r="53" spans="1:13" ht="89.25" x14ac:dyDescent="0.2">
      <c r="A53" s="132" t="s">
        <v>602</v>
      </c>
      <c r="B53" s="186" t="s">
        <v>223</v>
      </c>
      <c r="C53" s="127" t="s">
        <v>753</v>
      </c>
      <c r="D53" s="145" t="s">
        <v>55</v>
      </c>
      <c r="E53" s="215">
        <f>E50*0.035</f>
        <v>14.719110000000001</v>
      </c>
      <c r="F53" s="270"/>
      <c r="G53" s="270"/>
      <c r="H53" s="270"/>
      <c r="J53" s="219" t="s">
        <v>365</v>
      </c>
      <c r="L53" s="124" t="e">
        <f>#REF!</f>
        <v>#REF!</v>
      </c>
    </row>
    <row r="54" spans="1:13" x14ac:dyDescent="0.2">
      <c r="A54" s="132" t="s">
        <v>73</v>
      </c>
      <c r="B54" s="133" t="s">
        <v>167</v>
      </c>
      <c r="C54" s="134"/>
      <c r="D54" s="145"/>
      <c r="E54" s="215"/>
      <c r="F54" s="270"/>
      <c r="G54" s="270"/>
      <c r="H54" s="270"/>
    </row>
    <row r="55" spans="1:13" ht="66" customHeight="1" x14ac:dyDescent="0.2">
      <c r="A55" s="144" t="s">
        <v>74</v>
      </c>
      <c r="B55" s="174" t="s">
        <v>222</v>
      </c>
      <c r="C55" s="178" t="s">
        <v>742</v>
      </c>
      <c r="D55" s="145" t="s">
        <v>63</v>
      </c>
      <c r="E55" s="215">
        <f>L52</f>
        <v>135.65</v>
      </c>
      <c r="F55" s="270"/>
      <c r="G55" s="270"/>
      <c r="H55" s="270"/>
    </row>
    <row r="56" spans="1:13" ht="26.25" customHeight="1" x14ac:dyDescent="0.2">
      <c r="A56" s="130" t="s">
        <v>91</v>
      </c>
      <c r="B56" s="439" t="s">
        <v>716</v>
      </c>
      <c r="C56" s="449"/>
      <c r="D56" s="449"/>
      <c r="E56" s="450"/>
      <c r="F56" s="270"/>
      <c r="G56" s="270"/>
      <c r="H56" s="270"/>
    </row>
    <row r="57" spans="1:13" x14ac:dyDescent="0.2">
      <c r="A57" s="132" t="s">
        <v>172</v>
      </c>
      <c r="B57" s="133" t="s">
        <v>20</v>
      </c>
      <c r="C57" s="134"/>
      <c r="D57" s="145"/>
      <c r="E57" s="215"/>
      <c r="F57" s="270"/>
      <c r="G57" s="270"/>
      <c r="H57" s="270"/>
    </row>
    <row r="58" spans="1:13" ht="36" x14ac:dyDescent="0.2">
      <c r="A58" s="132" t="s">
        <v>93</v>
      </c>
      <c r="B58" s="69" t="s">
        <v>54</v>
      </c>
      <c r="C58" s="127" t="s">
        <v>729</v>
      </c>
      <c r="D58" s="135" t="s">
        <v>55</v>
      </c>
      <c r="E58" s="215">
        <f>ROUND(L63*0.15,2)</f>
        <v>219.84</v>
      </c>
      <c r="F58" s="270">
        <v>8</v>
      </c>
      <c r="G58" s="270"/>
      <c r="H58" s="270"/>
    </row>
    <row r="59" spans="1:13" ht="45.75" customHeight="1" x14ac:dyDescent="0.2">
      <c r="A59" s="132" t="s">
        <v>94</v>
      </c>
      <c r="B59" s="69" t="s">
        <v>56</v>
      </c>
      <c r="C59" s="136" t="s">
        <v>380</v>
      </c>
      <c r="D59" s="135" t="s">
        <v>57</v>
      </c>
      <c r="E59" s="215">
        <f>E58*F58</f>
        <v>1758.72</v>
      </c>
      <c r="F59" s="270"/>
      <c r="G59" s="270"/>
      <c r="H59" s="273"/>
      <c r="I59" s="137"/>
      <c r="J59" s="137"/>
    </row>
    <row r="60" spans="1:13" ht="39.75" customHeight="1" x14ac:dyDescent="0.2">
      <c r="A60" s="132" t="s">
        <v>95</v>
      </c>
      <c r="B60" s="69" t="s">
        <v>23</v>
      </c>
      <c r="C60" s="127" t="s">
        <v>730</v>
      </c>
      <c r="D60" s="145" t="s">
        <v>36</v>
      </c>
      <c r="E60" s="215">
        <f>L63</f>
        <v>1465.62</v>
      </c>
      <c r="F60" s="270">
        <f>ROUND(E60*0.15,2)</f>
        <v>219.84</v>
      </c>
      <c r="G60" s="270"/>
      <c r="H60" s="273"/>
      <c r="I60" s="138"/>
      <c r="J60" s="137"/>
    </row>
    <row r="61" spans="1:13" ht="24" x14ac:dyDescent="0.2">
      <c r="A61" s="132" t="s">
        <v>96</v>
      </c>
      <c r="B61" s="174" t="s">
        <v>595</v>
      </c>
      <c r="C61" s="127" t="s">
        <v>688</v>
      </c>
      <c r="D61" s="135" t="s">
        <v>55</v>
      </c>
      <c r="E61" s="215">
        <f>F60</f>
        <v>219.84</v>
      </c>
      <c r="F61" s="270">
        <f>E61*11.8</f>
        <v>2594.1120000000001</v>
      </c>
      <c r="G61" s="270"/>
      <c r="H61" s="270"/>
    </row>
    <row r="62" spans="1:13" ht="24" x14ac:dyDescent="0.2">
      <c r="A62" s="132" t="s">
        <v>97</v>
      </c>
      <c r="B62" s="186" t="s">
        <v>596</v>
      </c>
      <c r="C62" s="127" t="s">
        <v>689</v>
      </c>
      <c r="D62" s="135" t="s">
        <v>57</v>
      </c>
      <c r="E62" s="215">
        <f>F61</f>
        <v>2594.1120000000001</v>
      </c>
      <c r="F62" s="270"/>
      <c r="G62" s="270"/>
      <c r="H62" s="270"/>
      <c r="M62" s="21"/>
    </row>
    <row r="63" spans="1:13" ht="76.5" x14ac:dyDescent="0.2">
      <c r="A63" s="132" t="s">
        <v>98</v>
      </c>
      <c r="B63" s="186" t="s">
        <v>218</v>
      </c>
      <c r="C63" s="127" t="s">
        <v>690</v>
      </c>
      <c r="D63" s="139" t="s">
        <v>55</v>
      </c>
      <c r="E63" s="336">
        <f>E58</f>
        <v>219.84</v>
      </c>
      <c r="F63" s="270"/>
      <c r="G63" s="274">
        <f>E60</f>
        <v>1465.62</v>
      </c>
      <c r="H63" s="270"/>
      <c r="J63" s="141" t="s">
        <v>165</v>
      </c>
      <c r="K63" s="142"/>
      <c r="L63" s="306">
        <f>'Memoria de calculo 1'!E56</f>
        <v>1465.62</v>
      </c>
    </row>
    <row r="64" spans="1:13" s="243" customFormat="1" ht="66.75" customHeight="1" x14ac:dyDescent="0.2">
      <c r="A64" s="132" t="s">
        <v>99</v>
      </c>
      <c r="B64" s="174" t="s">
        <v>219</v>
      </c>
      <c r="C64" s="127" t="s">
        <v>732</v>
      </c>
      <c r="D64" s="145" t="s">
        <v>36</v>
      </c>
      <c r="E64" s="215">
        <f>L65</f>
        <v>1433.3341</v>
      </c>
      <c r="F64" s="275"/>
      <c r="G64" s="275"/>
      <c r="H64" s="275"/>
      <c r="J64" s="244" t="s">
        <v>162</v>
      </c>
      <c r="K64" s="245"/>
      <c r="L64" s="306">
        <f>'Memoria de calculo 1'!E57</f>
        <v>1336.4881</v>
      </c>
    </row>
    <row r="65" spans="1:13" ht="49.5" customHeight="1" x14ac:dyDescent="0.2">
      <c r="A65" s="132" t="s">
        <v>100</v>
      </c>
      <c r="B65" s="186" t="s">
        <v>221</v>
      </c>
      <c r="C65" s="127" t="s">
        <v>691</v>
      </c>
      <c r="D65" s="146" t="s">
        <v>36</v>
      </c>
      <c r="E65" s="335">
        <f>L64</f>
        <v>1336.4881</v>
      </c>
      <c r="F65" s="270"/>
      <c r="G65" s="270"/>
      <c r="H65" s="270"/>
      <c r="L65" s="306">
        <f>'Memoria de calculo 1'!E58</f>
        <v>1433.3341</v>
      </c>
    </row>
    <row r="66" spans="1:13" s="248" customFormat="1" ht="62.25" customHeight="1" x14ac:dyDescent="0.2">
      <c r="A66" s="132" t="s">
        <v>173</v>
      </c>
      <c r="B66" s="186" t="s">
        <v>220</v>
      </c>
      <c r="C66" s="136" t="s">
        <v>692</v>
      </c>
      <c r="D66" s="145" t="s">
        <v>58</v>
      </c>
      <c r="E66" s="215">
        <f>E64*520*0.0012</f>
        <v>894.4004784</v>
      </c>
      <c r="F66" s="270"/>
      <c r="G66" s="270"/>
      <c r="H66" s="270"/>
      <c r="L66" s="306"/>
    </row>
    <row r="67" spans="1:13" ht="54" customHeight="1" x14ac:dyDescent="0.2">
      <c r="A67" s="132" t="s">
        <v>603</v>
      </c>
      <c r="B67" s="186" t="s">
        <v>220</v>
      </c>
      <c r="C67" s="136" t="s">
        <v>693</v>
      </c>
      <c r="D67" s="145" t="s">
        <v>58</v>
      </c>
      <c r="E67" s="215">
        <f>E65*520*0.0005</f>
        <v>347.48690600000003</v>
      </c>
      <c r="F67" s="270"/>
      <c r="G67" s="270"/>
      <c r="H67" s="270"/>
      <c r="J67" s="125" t="s">
        <v>163</v>
      </c>
      <c r="K67" s="140"/>
      <c r="L67" s="253">
        <f>'Memoria de calculo 1'!E59</f>
        <v>309.20000000000005</v>
      </c>
    </row>
    <row r="68" spans="1:13" ht="92.25" customHeight="1" x14ac:dyDescent="0.2">
      <c r="A68" s="132" t="s">
        <v>604</v>
      </c>
      <c r="B68" s="186" t="s">
        <v>223</v>
      </c>
      <c r="C68" s="127" t="s">
        <v>754</v>
      </c>
      <c r="D68" s="145" t="s">
        <v>55</v>
      </c>
      <c r="E68" s="215">
        <f>E65*0.035</f>
        <v>46.777083500000003</v>
      </c>
      <c r="F68" s="270"/>
      <c r="G68" s="270"/>
      <c r="H68" s="270"/>
      <c r="J68" s="219" t="s">
        <v>365</v>
      </c>
      <c r="L68" s="124"/>
    </row>
    <row r="69" spans="1:13" x14ac:dyDescent="0.2">
      <c r="A69" s="132" t="s">
        <v>101</v>
      </c>
      <c r="B69" s="133" t="s">
        <v>167</v>
      </c>
      <c r="C69" s="134"/>
      <c r="D69" s="145"/>
      <c r="E69" s="215"/>
      <c r="F69" s="270"/>
      <c r="G69" s="270"/>
      <c r="H69" s="270"/>
    </row>
    <row r="70" spans="1:13" ht="54.75" customHeight="1" x14ac:dyDescent="0.2">
      <c r="A70" s="132" t="s">
        <v>102</v>
      </c>
      <c r="B70" s="340" t="s">
        <v>222</v>
      </c>
      <c r="C70" s="178" t="s">
        <v>694</v>
      </c>
      <c r="D70" s="145" t="s">
        <v>63</v>
      </c>
      <c r="E70" s="215">
        <f>L67</f>
        <v>309.20000000000005</v>
      </c>
      <c r="F70" s="270"/>
      <c r="G70" s="270"/>
      <c r="H70" s="270"/>
    </row>
    <row r="71" spans="1:13" ht="13.5" hidden="1" thickBot="1" x14ac:dyDescent="0.25">
      <c r="A71" s="147" t="s">
        <v>103</v>
      </c>
      <c r="B71" s="451" t="s">
        <v>379</v>
      </c>
      <c r="C71" s="442"/>
      <c r="D71" s="442"/>
      <c r="E71" s="452"/>
      <c r="F71" s="270"/>
      <c r="G71" s="270"/>
      <c r="H71" s="270"/>
    </row>
    <row r="72" spans="1:13" hidden="1" x14ac:dyDescent="0.2">
      <c r="A72" s="132" t="s">
        <v>104</v>
      </c>
      <c r="B72" s="133" t="s">
        <v>20</v>
      </c>
      <c r="C72" s="134"/>
      <c r="D72" s="145"/>
      <c r="E72" s="215"/>
      <c r="F72" s="270"/>
      <c r="G72" s="270"/>
      <c r="H72" s="270"/>
    </row>
    <row r="73" spans="1:13" ht="25.5" hidden="1" x14ac:dyDescent="0.2">
      <c r="A73" s="132" t="s">
        <v>105</v>
      </c>
      <c r="B73" s="69" t="s">
        <v>54</v>
      </c>
      <c r="C73" s="127" t="s">
        <v>469</v>
      </c>
      <c r="D73" s="135" t="s">
        <v>55</v>
      </c>
      <c r="E73" s="215">
        <f>ROUND(L78*0.15,2)</f>
        <v>0</v>
      </c>
      <c r="F73" s="270"/>
      <c r="G73" s="270"/>
      <c r="H73" s="270"/>
    </row>
    <row r="74" spans="1:13" ht="38.25" hidden="1" x14ac:dyDescent="0.2">
      <c r="A74" s="132" t="s">
        <v>106</v>
      </c>
      <c r="B74" s="69" t="s">
        <v>56</v>
      </c>
      <c r="C74" s="136" t="s">
        <v>381</v>
      </c>
      <c r="D74" s="135" t="s">
        <v>57</v>
      </c>
      <c r="E74" s="215">
        <f>E73*F73</f>
        <v>0</v>
      </c>
      <c r="F74" s="270"/>
      <c r="G74" s="270"/>
      <c r="H74" s="273"/>
      <c r="I74" s="137"/>
      <c r="J74" s="137"/>
    </row>
    <row r="75" spans="1:13" ht="25.5" hidden="1" x14ac:dyDescent="0.2">
      <c r="A75" s="132" t="s">
        <v>107</v>
      </c>
      <c r="B75" s="69" t="s">
        <v>23</v>
      </c>
      <c r="C75" s="127" t="s">
        <v>382</v>
      </c>
      <c r="D75" s="145" t="s">
        <v>36</v>
      </c>
      <c r="E75" s="215">
        <f>L78</f>
        <v>0</v>
      </c>
      <c r="F75" s="270"/>
      <c r="G75" s="270"/>
      <c r="H75" s="273"/>
      <c r="I75" s="138"/>
      <c r="J75" s="137"/>
    </row>
    <row r="76" spans="1:13" ht="24" hidden="1" x14ac:dyDescent="0.2">
      <c r="A76" s="132" t="s">
        <v>108</v>
      </c>
      <c r="B76" s="174" t="s">
        <v>595</v>
      </c>
      <c r="C76" s="127" t="s">
        <v>383</v>
      </c>
      <c r="D76" s="135" t="s">
        <v>55</v>
      </c>
      <c r="E76" s="215">
        <f>F75</f>
        <v>0</v>
      </c>
      <c r="F76" s="270"/>
      <c r="G76" s="270"/>
      <c r="H76" s="270"/>
    </row>
    <row r="77" spans="1:13" ht="24" hidden="1" x14ac:dyDescent="0.2">
      <c r="A77" s="132" t="s">
        <v>109</v>
      </c>
      <c r="B77" s="186" t="s">
        <v>596</v>
      </c>
      <c r="C77" s="127" t="s">
        <v>384</v>
      </c>
      <c r="D77" s="135" t="s">
        <v>57</v>
      </c>
      <c r="E77" s="215">
        <f>F76</f>
        <v>0</v>
      </c>
      <c r="F77" s="270"/>
      <c r="G77" s="270"/>
      <c r="H77" s="270"/>
      <c r="M77" s="21"/>
    </row>
    <row r="78" spans="1:13" ht="76.5" hidden="1" x14ac:dyDescent="0.2">
      <c r="A78" s="132" t="s">
        <v>110</v>
      </c>
      <c r="B78" s="186" t="s">
        <v>218</v>
      </c>
      <c r="C78" s="127" t="s">
        <v>385</v>
      </c>
      <c r="D78" s="139" t="s">
        <v>55</v>
      </c>
      <c r="E78" s="336">
        <f>E73</f>
        <v>0</v>
      </c>
      <c r="F78" s="270"/>
      <c r="G78" s="274">
        <f>E75</f>
        <v>0</v>
      </c>
      <c r="H78" s="270"/>
      <c r="J78" s="141" t="s">
        <v>165</v>
      </c>
      <c r="K78" s="142"/>
      <c r="L78" s="124"/>
    </row>
    <row r="79" spans="1:13" s="243" customFormat="1" ht="38.25" hidden="1" x14ac:dyDescent="0.2">
      <c r="A79" s="132" t="s">
        <v>111</v>
      </c>
      <c r="B79" s="174" t="s">
        <v>219</v>
      </c>
      <c r="C79" s="127" t="s">
        <v>491</v>
      </c>
      <c r="D79" s="145" t="s">
        <v>36</v>
      </c>
      <c r="E79" s="215">
        <f>L80</f>
        <v>0</v>
      </c>
      <c r="F79" s="275"/>
      <c r="G79" s="275"/>
      <c r="H79" s="275"/>
      <c r="J79" s="244" t="s">
        <v>162</v>
      </c>
      <c r="K79" s="245"/>
      <c r="L79" s="245"/>
    </row>
    <row r="80" spans="1:13" ht="38.25" hidden="1" x14ac:dyDescent="0.2">
      <c r="A80" s="132" t="s">
        <v>112</v>
      </c>
      <c r="B80" s="186" t="s">
        <v>221</v>
      </c>
      <c r="C80" s="127" t="s">
        <v>386</v>
      </c>
      <c r="D80" s="146" t="s">
        <v>36</v>
      </c>
      <c r="E80" s="335">
        <f>L79</f>
        <v>0</v>
      </c>
      <c r="F80" s="270"/>
      <c r="G80" s="270"/>
      <c r="H80" s="270"/>
      <c r="L80" s="245"/>
    </row>
    <row r="81" spans="1:13" s="248" customFormat="1" ht="40.5" hidden="1" customHeight="1" x14ac:dyDescent="0.2">
      <c r="A81" s="132" t="s">
        <v>174</v>
      </c>
      <c r="B81" s="186" t="s">
        <v>220</v>
      </c>
      <c r="C81" s="136" t="s">
        <v>513</v>
      </c>
      <c r="D81" s="145" t="s">
        <v>58</v>
      </c>
      <c r="E81" s="215">
        <f>E79*520*0.0012</f>
        <v>0</v>
      </c>
      <c r="F81" s="270"/>
      <c r="G81" s="270"/>
      <c r="H81" s="270"/>
      <c r="L81" s="245"/>
    </row>
    <row r="82" spans="1:13" ht="36" hidden="1" x14ac:dyDescent="0.2">
      <c r="A82" s="132" t="s">
        <v>605</v>
      </c>
      <c r="B82" s="186" t="s">
        <v>220</v>
      </c>
      <c r="C82" s="136" t="s">
        <v>504</v>
      </c>
      <c r="D82" s="145" t="s">
        <v>58</v>
      </c>
      <c r="E82" s="215">
        <f>E80*520*0.0005</f>
        <v>0</v>
      </c>
      <c r="F82" s="270"/>
      <c r="G82" s="270"/>
      <c r="H82" s="270"/>
      <c r="J82" s="125" t="s">
        <v>163</v>
      </c>
      <c r="K82" s="140"/>
      <c r="L82" s="124"/>
    </row>
    <row r="83" spans="1:13" ht="73.5" hidden="1" customHeight="1" x14ac:dyDescent="0.2">
      <c r="A83" s="132" t="s">
        <v>606</v>
      </c>
      <c r="B83" s="186" t="s">
        <v>223</v>
      </c>
      <c r="C83" s="127" t="s">
        <v>387</v>
      </c>
      <c r="D83" s="145" t="s">
        <v>55</v>
      </c>
      <c r="E83" s="215">
        <f>E80*0.03</f>
        <v>0</v>
      </c>
      <c r="F83" s="270"/>
      <c r="G83" s="270"/>
      <c r="H83" s="270"/>
      <c r="J83" s="219" t="s">
        <v>365</v>
      </c>
      <c r="L83" s="124"/>
    </row>
    <row r="84" spans="1:13" hidden="1" x14ac:dyDescent="0.2">
      <c r="A84" s="132" t="s">
        <v>113</v>
      </c>
      <c r="B84" s="133" t="s">
        <v>167</v>
      </c>
      <c r="C84" s="134"/>
      <c r="D84" s="145"/>
      <c r="E84" s="215"/>
      <c r="F84" s="270"/>
      <c r="G84" s="270"/>
      <c r="H84" s="270"/>
    </row>
    <row r="85" spans="1:13" ht="57" hidden="1" customHeight="1" x14ac:dyDescent="0.2">
      <c r="A85" s="144" t="s">
        <v>114</v>
      </c>
      <c r="B85" s="174" t="s">
        <v>222</v>
      </c>
      <c r="C85" s="178" t="s">
        <v>388</v>
      </c>
      <c r="D85" s="145" t="s">
        <v>63</v>
      </c>
      <c r="E85" s="215">
        <f>L82</f>
        <v>0</v>
      </c>
      <c r="F85" s="270"/>
      <c r="G85" s="270"/>
      <c r="H85" s="270"/>
    </row>
    <row r="86" spans="1:13" hidden="1" x14ac:dyDescent="0.2">
      <c r="A86" s="130" t="s">
        <v>115</v>
      </c>
      <c r="B86" s="439" t="s">
        <v>378</v>
      </c>
      <c r="C86" s="440"/>
      <c r="D86" s="440"/>
      <c r="E86" s="441"/>
      <c r="F86" s="270"/>
      <c r="G86" s="270"/>
      <c r="H86" s="270"/>
    </row>
    <row r="87" spans="1:13" hidden="1" x14ac:dyDescent="0.2">
      <c r="A87" s="132" t="s">
        <v>175</v>
      </c>
      <c r="B87" s="133" t="s">
        <v>20</v>
      </c>
      <c r="C87" s="134"/>
      <c r="D87" s="145"/>
      <c r="E87" s="215"/>
      <c r="F87" s="270"/>
      <c r="G87" s="270"/>
      <c r="H87" s="270"/>
    </row>
    <row r="88" spans="1:13" ht="43.5" hidden="1" customHeight="1" x14ac:dyDescent="0.2">
      <c r="A88" s="132" t="s">
        <v>117</v>
      </c>
      <c r="B88" s="69" t="s">
        <v>54</v>
      </c>
      <c r="C88" s="127" t="s">
        <v>470</v>
      </c>
      <c r="D88" s="178" t="s">
        <v>55</v>
      </c>
      <c r="E88" s="215">
        <f>ROUND(L93*0.15,2)</f>
        <v>0</v>
      </c>
      <c r="F88" s="270"/>
      <c r="G88" s="270"/>
      <c r="H88" s="270"/>
    </row>
    <row r="89" spans="1:13" ht="48.75" hidden="1" customHeight="1" x14ac:dyDescent="0.2">
      <c r="A89" s="132" t="s">
        <v>118</v>
      </c>
      <c r="B89" s="69" t="s">
        <v>56</v>
      </c>
      <c r="C89" s="136" t="s">
        <v>389</v>
      </c>
      <c r="D89" s="178" t="s">
        <v>57</v>
      </c>
      <c r="E89" s="215">
        <f>E88*F88</f>
        <v>0</v>
      </c>
      <c r="F89" s="270"/>
      <c r="G89" s="270"/>
      <c r="H89" s="273"/>
      <c r="I89" s="137"/>
      <c r="J89" s="137"/>
    </row>
    <row r="90" spans="1:13" ht="31.5" hidden="1" customHeight="1" x14ac:dyDescent="0.2">
      <c r="A90" s="132" t="s">
        <v>119</v>
      </c>
      <c r="B90" s="69" t="s">
        <v>23</v>
      </c>
      <c r="C90" s="127" t="s">
        <v>390</v>
      </c>
      <c r="D90" s="179" t="s">
        <v>36</v>
      </c>
      <c r="E90" s="215">
        <f>L93</f>
        <v>0</v>
      </c>
      <c r="F90" s="270"/>
      <c r="G90" s="270"/>
      <c r="H90" s="273"/>
      <c r="I90" s="138"/>
      <c r="J90" s="137"/>
    </row>
    <row r="91" spans="1:13" ht="36" hidden="1" x14ac:dyDescent="0.2">
      <c r="A91" s="132" t="s">
        <v>120</v>
      </c>
      <c r="B91" s="174" t="s">
        <v>595</v>
      </c>
      <c r="C91" s="127" t="s">
        <v>485</v>
      </c>
      <c r="D91" s="178" t="s">
        <v>55</v>
      </c>
      <c r="E91" s="215">
        <f>F90</f>
        <v>0</v>
      </c>
      <c r="F91" s="270"/>
      <c r="G91" s="270"/>
      <c r="H91" s="270"/>
    </row>
    <row r="92" spans="1:13" ht="24" hidden="1" x14ac:dyDescent="0.2">
      <c r="A92" s="132" t="s">
        <v>121</v>
      </c>
      <c r="B92" s="186" t="s">
        <v>596</v>
      </c>
      <c r="C92" s="127" t="s">
        <v>391</v>
      </c>
      <c r="D92" s="135" t="s">
        <v>57</v>
      </c>
      <c r="E92" s="215">
        <f>F91</f>
        <v>0</v>
      </c>
      <c r="F92" s="270"/>
      <c r="G92" s="270"/>
      <c r="H92" s="270"/>
      <c r="M92" s="21"/>
    </row>
    <row r="93" spans="1:13" ht="76.5" hidden="1" x14ac:dyDescent="0.2">
      <c r="A93" s="132" t="s">
        <v>122</v>
      </c>
      <c r="B93" s="186" t="s">
        <v>218</v>
      </c>
      <c r="C93" s="127" t="s">
        <v>481</v>
      </c>
      <c r="D93" s="139" t="s">
        <v>55</v>
      </c>
      <c r="E93" s="336">
        <f>E88</f>
        <v>0</v>
      </c>
      <c r="F93" s="270"/>
      <c r="G93" s="274">
        <f>E90</f>
        <v>0</v>
      </c>
      <c r="H93" s="270"/>
      <c r="J93" s="141" t="s">
        <v>165</v>
      </c>
      <c r="K93" s="142"/>
      <c r="L93" s="124"/>
    </row>
    <row r="94" spans="1:13" s="243" customFormat="1" ht="38.25" hidden="1" x14ac:dyDescent="0.2">
      <c r="A94" s="132" t="s">
        <v>123</v>
      </c>
      <c r="B94" s="174" t="s">
        <v>219</v>
      </c>
      <c r="C94" s="127" t="s">
        <v>492</v>
      </c>
      <c r="D94" s="145" t="s">
        <v>36</v>
      </c>
      <c r="E94" s="215">
        <f>L95</f>
        <v>0</v>
      </c>
      <c r="F94" s="275"/>
      <c r="G94" s="275"/>
      <c r="H94" s="275"/>
      <c r="J94" s="244" t="s">
        <v>162</v>
      </c>
      <c r="K94" s="245"/>
      <c r="L94" s="245"/>
    </row>
    <row r="95" spans="1:13" ht="55.5" hidden="1" customHeight="1" x14ac:dyDescent="0.2">
      <c r="A95" s="132" t="s">
        <v>124</v>
      </c>
      <c r="B95" s="186" t="s">
        <v>221</v>
      </c>
      <c r="C95" s="127" t="s">
        <v>392</v>
      </c>
      <c r="D95" s="146" t="s">
        <v>36</v>
      </c>
      <c r="E95" s="335">
        <f>L94</f>
        <v>0</v>
      </c>
      <c r="F95" s="270"/>
      <c r="G95" s="270"/>
      <c r="H95" s="270"/>
      <c r="L95" s="245"/>
    </row>
    <row r="96" spans="1:13" s="248" customFormat="1" ht="51" hidden="1" customHeight="1" x14ac:dyDescent="0.2">
      <c r="A96" s="132" t="s">
        <v>176</v>
      </c>
      <c r="B96" s="186" t="s">
        <v>220</v>
      </c>
      <c r="C96" s="136" t="s">
        <v>514</v>
      </c>
      <c r="D96" s="145" t="s">
        <v>58</v>
      </c>
      <c r="E96" s="215">
        <f>E94*520*0.0012</f>
        <v>0</v>
      </c>
      <c r="F96" s="270"/>
      <c r="G96" s="270"/>
      <c r="H96" s="270"/>
      <c r="L96" s="245"/>
    </row>
    <row r="97" spans="1:13" ht="36" hidden="1" x14ac:dyDescent="0.2">
      <c r="A97" s="132" t="s">
        <v>607</v>
      </c>
      <c r="B97" s="186" t="s">
        <v>220</v>
      </c>
      <c r="C97" s="136" t="s">
        <v>505</v>
      </c>
      <c r="D97" s="145" t="s">
        <v>58</v>
      </c>
      <c r="E97" s="215">
        <f>E95*520*0.0005</f>
        <v>0</v>
      </c>
      <c r="F97" s="270"/>
      <c r="G97" s="270"/>
      <c r="H97" s="270"/>
      <c r="J97" s="125" t="s">
        <v>163</v>
      </c>
      <c r="K97" s="140"/>
      <c r="L97" s="124"/>
    </row>
    <row r="98" spans="1:13" ht="68.25" hidden="1" customHeight="1" x14ac:dyDescent="0.2">
      <c r="A98" s="132" t="s">
        <v>608</v>
      </c>
      <c r="B98" s="186" t="s">
        <v>223</v>
      </c>
      <c r="C98" s="127" t="s">
        <v>471</v>
      </c>
      <c r="D98" s="145" t="s">
        <v>55</v>
      </c>
      <c r="E98" s="215">
        <f>E95*0.03</f>
        <v>0</v>
      </c>
      <c r="F98" s="270"/>
      <c r="G98" s="270"/>
      <c r="H98" s="270"/>
      <c r="J98" s="219" t="s">
        <v>365</v>
      </c>
      <c r="L98" s="124"/>
    </row>
    <row r="99" spans="1:13" hidden="1" x14ac:dyDescent="0.2">
      <c r="A99" s="132" t="s">
        <v>125</v>
      </c>
      <c r="B99" s="133" t="s">
        <v>167</v>
      </c>
      <c r="C99" s="134"/>
      <c r="D99" s="145"/>
      <c r="E99" s="215"/>
      <c r="F99" s="270"/>
      <c r="G99" s="270"/>
      <c r="H99" s="270"/>
    </row>
    <row r="100" spans="1:13" ht="51" hidden="1" x14ac:dyDescent="0.2">
      <c r="A100" s="144" t="s">
        <v>126</v>
      </c>
      <c r="B100" s="174" t="s">
        <v>222</v>
      </c>
      <c r="C100" s="178" t="s">
        <v>393</v>
      </c>
      <c r="D100" s="145" t="s">
        <v>63</v>
      </c>
      <c r="E100" s="215">
        <f>L97</f>
        <v>0</v>
      </c>
      <c r="F100" s="270"/>
      <c r="G100" s="270"/>
      <c r="H100" s="270"/>
    </row>
    <row r="101" spans="1:13" hidden="1" x14ac:dyDescent="0.2">
      <c r="A101" s="130" t="s">
        <v>239</v>
      </c>
      <c r="B101" s="445" t="s">
        <v>377</v>
      </c>
      <c r="C101" s="446"/>
      <c r="D101" s="446"/>
      <c r="E101" s="447"/>
      <c r="F101" s="270"/>
      <c r="G101" s="270"/>
      <c r="H101" s="270"/>
    </row>
    <row r="102" spans="1:13" hidden="1" x14ac:dyDescent="0.2">
      <c r="A102" s="132" t="s">
        <v>355</v>
      </c>
      <c r="B102" s="133" t="s">
        <v>20</v>
      </c>
      <c r="C102" s="134"/>
      <c r="D102" s="145"/>
      <c r="E102" s="215"/>
      <c r="F102" s="270"/>
      <c r="G102" s="270"/>
      <c r="H102" s="270"/>
    </row>
    <row r="103" spans="1:13" ht="59.25" hidden="1" customHeight="1" x14ac:dyDescent="0.2">
      <c r="A103" s="132" t="s">
        <v>241</v>
      </c>
      <c r="B103" s="65" t="s">
        <v>54</v>
      </c>
      <c r="C103" s="127" t="s">
        <v>535</v>
      </c>
      <c r="D103" s="135" t="s">
        <v>55</v>
      </c>
      <c r="E103" s="215">
        <f>ROUND(L108*0.15,2)</f>
        <v>0</v>
      </c>
      <c r="F103" s="270"/>
      <c r="G103" s="270"/>
      <c r="H103" s="270"/>
    </row>
    <row r="104" spans="1:13" ht="38.25" hidden="1" x14ac:dyDescent="0.2">
      <c r="A104" s="132" t="s">
        <v>242</v>
      </c>
      <c r="B104" s="65" t="s">
        <v>56</v>
      </c>
      <c r="C104" s="136" t="s">
        <v>394</v>
      </c>
      <c r="D104" s="135" t="s">
        <v>57</v>
      </c>
      <c r="E104" s="215">
        <f>E103*F103</f>
        <v>0</v>
      </c>
      <c r="F104" s="270"/>
      <c r="G104" s="270"/>
      <c r="H104" s="273"/>
      <c r="I104" s="137"/>
      <c r="J104" s="137"/>
    </row>
    <row r="105" spans="1:13" ht="25.5" hidden="1" x14ac:dyDescent="0.2">
      <c r="A105" s="132" t="s">
        <v>243</v>
      </c>
      <c r="B105" s="65" t="s">
        <v>23</v>
      </c>
      <c r="C105" s="127" t="s">
        <v>395</v>
      </c>
      <c r="D105" s="145" t="s">
        <v>36</v>
      </c>
      <c r="E105" s="215">
        <f>L108</f>
        <v>0</v>
      </c>
      <c r="F105" s="270"/>
      <c r="G105" s="270"/>
      <c r="H105" s="273"/>
      <c r="I105" s="138"/>
      <c r="J105" s="137"/>
    </row>
    <row r="106" spans="1:13" ht="36" hidden="1" x14ac:dyDescent="0.2">
      <c r="A106" s="132" t="s">
        <v>244</v>
      </c>
      <c r="B106" s="174" t="s">
        <v>595</v>
      </c>
      <c r="C106" s="127" t="s">
        <v>486</v>
      </c>
      <c r="D106" s="135" t="s">
        <v>55</v>
      </c>
      <c r="E106" s="215">
        <f>F105</f>
        <v>0</v>
      </c>
      <c r="F106" s="270"/>
      <c r="G106" s="270"/>
      <c r="H106" s="270"/>
    </row>
    <row r="107" spans="1:13" ht="24" hidden="1" x14ac:dyDescent="0.2">
      <c r="A107" s="132" t="s">
        <v>245</v>
      </c>
      <c r="B107" s="186" t="s">
        <v>596</v>
      </c>
      <c r="C107" s="127" t="s">
        <v>396</v>
      </c>
      <c r="D107" s="135" t="s">
        <v>57</v>
      </c>
      <c r="E107" s="215">
        <f>F106</f>
        <v>0</v>
      </c>
      <c r="F107" s="270"/>
      <c r="G107" s="270"/>
      <c r="H107" s="270"/>
      <c r="M107" s="21"/>
    </row>
    <row r="108" spans="1:13" ht="76.5" hidden="1" x14ac:dyDescent="0.2">
      <c r="A108" s="132" t="s">
        <v>246</v>
      </c>
      <c r="B108" s="174" t="s">
        <v>218</v>
      </c>
      <c r="C108" s="127" t="s">
        <v>397</v>
      </c>
      <c r="D108" s="139" t="s">
        <v>55</v>
      </c>
      <c r="E108" s="336">
        <f>E103</f>
        <v>0</v>
      </c>
      <c r="F108" s="270"/>
      <c r="G108" s="274">
        <f>E105</f>
        <v>0</v>
      </c>
      <c r="H108" s="270"/>
      <c r="J108" s="141" t="s">
        <v>165</v>
      </c>
      <c r="K108" s="142"/>
      <c r="L108" s="124"/>
    </row>
    <row r="109" spans="1:13" s="243" customFormat="1" ht="63.75" hidden="1" customHeight="1" x14ac:dyDescent="0.2">
      <c r="A109" s="132" t="s">
        <v>247</v>
      </c>
      <c r="B109" s="174" t="s">
        <v>219</v>
      </c>
      <c r="C109" s="127" t="s">
        <v>493</v>
      </c>
      <c r="D109" s="145" t="s">
        <v>36</v>
      </c>
      <c r="E109" s="215">
        <f>L110</f>
        <v>0</v>
      </c>
      <c r="F109" s="275"/>
      <c r="G109" s="275"/>
      <c r="H109" s="275"/>
      <c r="J109" s="244" t="s">
        <v>162</v>
      </c>
      <c r="K109" s="245"/>
      <c r="L109" s="245"/>
    </row>
    <row r="110" spans="1:13" ht="57.75" hidden="1" customHeight="1" x14ac:dyDescent="0.2">
      <c r="A110" s="132" t="s">
        <v>248</v>
      </c>
      <c r="B110" s="174" t="s">
        <v>221</v>
      </c>
      <c r="C110" s="127" t="s">
        <v>536</v>
      </c>
      <c r="D110" s="146" t="s">
        <v>36</v>
      </c>
      <c r="E110" s="335">
        <f>L109</f>
        <v>0</v>
      </c>
      <c r="F110" s="270"/>
      <c r="G110" s="270"/>
      <c r="H110" s="270"/>
      <c r="L110" s="245"/>
    </row>
    <row r="111" spans="1:13" s="248" customFormat="1" ht="40.5" hidden="1" customHeight="1" x14ac:dyDescent="0.2">
      <c r="A111" s="132" t="s">
        <v>249</v>
      </c>
      <c r="B111" s="174" t="s">
        <v>220</v>
      </c>
      <c r="C111" s="136" t="s">
        <v>515</v>
      </c>
      <c r="D111" s="145" t="s">
        <v>58</v>
      </c>
      <c r="E111" s="215">
        <f>E109*520*0.0012</f>
        <v>0</v>
      </c>
      <c r="F111" s="270"/>
      <c r="G111" s="270"/>
      <c r="H111" s="270"/>
      <c r="L111" s="245"/>
    </row>
    <row r="112" spans="1:13" ht="36" hidden="1" x14ac:dyDescent="0.2">
      <c r="A112" s="132" t="s">
        <v>250</v>
      </c>
      <c r="B112" s="174" t="s">
        <v>220</v>
      </c>
      <c r="C112" s="136" t="s">
        <v>506</v>
      </c>
      <c r="D112" s="145" t="s">
        <v>58</v>
      </c>
      <c r="E112" s="215">
        <f>E110*520*0.0005</f>
        <v>0</v>
      </c>
      <c r="F112" s="270"/>
      <c r="G112" s="270"/>
      <c r="H112" s="270"/>
      <c r="J112" s="125" t="s">
        <v>163</v>
      </c>
      <c r="K112" s="140"/>
      <c r="L112" s="124"/>
    </row>
    <row r="113" spans="1:13" ht="72.75" hidden="1" customHeight="1" x14ac:dyDescent="0.2">
      <c r="A113" s="132" t="s">
        <v>503</v>
      </c>
      <c r="B113" s="174" t="s">
        <v>223</v>
      </c>
      <c r="C113" s="127" t="s">
        <v>398</v>
      </c>
      <c r="D113" s="145" t="s">
        <v>55</v>
      </c>
      <c r="E113" s="215">
        <f>E110*0.03</f>
        <v>0</v>
      </c>
      <c r="F113" s="270"/>
      <c r="G113" s="270"/>
      <c r="H113" s="270"/>
      <c r="J113" s="219" t="s">
        <v>365</v>
      </c>
      <c r="L113" s="124"/>
    </row>
    <row r="114" spans="1:13" hidden="1" x14ac:dyDescent="0.2">
      <c r="A114" s="132" t="s">
        <v>251</v>
      </c>
      <c r="B114" s="133" t="s">
        <v>167</v>
      </c>
      <c r="C114" s="134"/>
      <c r="D114" s="145"/>
      <c r="E114" s="215"/>
      <c r="F114" s="270"/>
      <c r="G114" s="270"/>
      <c r="H114" s="270"/>
    </row>
    <row r="115" spans="1:13" ht="38.25" hidden="1" x14ac:dyDescent="0.2">
      <c r="A115" s="132" t="s">
        <v>252</v>
      </c>
      <c r="B115" s="174" t="s">
        <v>222</v>
      </c>
      <c r="C115" s="178" t="s">
        <v>399</v>
      </c>
      <c r="D115" s="145" t="s">
        <v>63</v>
      </c>
      <c r="E115" s="215">
        <f>L112</f>
        <v>0</v>
      </c>
      <c r="F115" s="270"/>
      <c r="G115" s="270"/>
      <c r="H115" s="270"/>
    </row>
    <row r="116" spans="1:13" s="278" customFormat="1" hidden="1" x14ac:dyDescent="0.2">
      <c r="A116" s="130" t="s">
        <v>239</v>
      </c>
      <c r="B116" s="445" t="s">
        <v>377</v>
      </c>
      <c r="C116" s="446"/>
      <c r="D116" s="446"/>
      <c r="E116" s="447"/>
      <c r="F116" s="270"/>
      <c r="G116" s="270"/>
      <c r="H116" s="270"/>
    </row>
    <row r="117" spans="1:13" s="278" customFormat="1" hidden="1" x14ac:dyDescent="0.2">
      <c r="A117" s="132" t="s">
        <v>356</v>
      </c>
      <c r="B117" s="133" t="s">
        <v>20</v>
      </c>
      <c r="C117" s="134"/>
      <c r="D117" s="145"/>
      <c r="E117" s="215"/>
      <c r="F117" s="270"/>
      <c r="G117" s="270"/>
      <c r="H117" s="270"/>
    </row>
    <row r="118" spans="1:13" s="278" customFormat="1" ht="59.25" hidden="1" customHeight="1" x14ac:dyDescent="0.2">
      <c r="A118" s="132" t="s">
        <v>255</v>
      </c>
      <c r="B118" s="65" t="s">
        <v>54</v>
      </c>
      <c r="C118" s="127" t="s">
        <v>535</v>
      </c>
      <c r="D118" s="135" t="s">
        <v>55</v>
      </c>
      <c r="E118" s="215" t="e">
        <f>ROUND(L123*0.15,2)</f>
        <v>#REF!</v>
      </c>
      <c r="F118" s="270">
        <v>8</v>
      </c>
      <c r="G118" s="270"/>
      <c r="H118" s="270"/>
    </row>
    <row r="119" spans="1:13" s="278" customFormat="1" ht="38.25" hidden="1" x14ac:dyDescent="0.2">
      <c r="A119" s="132" t="s">
        <v>256</v>
      </c>
      <c r="B119" s="65" t="s">
        <v>56</v>
      </c>
      <c r="C119" s="136" t="s">
        <v>394</v>
      </c>
      <c r="D119" s="135" t="s">
        <v>57</v>
      </c>
      <c r="E119" s="215" t="e">
        <f>E118*F118</f>
        <v>#REF!</v>
      </c>
      <c r="F119" s="270"/>
      <c r="G119" s="270"/>
      <c r="H119" s="273"/>
      <c r="I119" s="137"/>
      <c r="J119" s="137"/>
    </row>
    <row r="120" spans="1:13" s="278" customFormat="1" ht="25.5" hidden="1" x14ac:dyDescent="0.2">
      <c r="A120" s="132" t="s">
        <v>257</v>
      </c>
      <c r="B120" s="65" t="s">
        <v>23</v>
      </c>
      <c r="C120" s="127" t="s">
        <v>395</v>
      </c>
      <c r="D120" s="145" t="s">
        <v>36</v>
      </c>
      <c r="E120" s="215" t="e">
        <f>L123</f>
        <v>#REF!</v>
      </c>
      <c r="F120" s="270" t="e">
        <f>ROUND(E120*0.15,2)</f>
        <v>#REF!</v>
      </c>
      <c r="G120" s="270"/>
      <c r="H120" s="273"/>
      <c r="I120" s="138"/>
      <c r="J120" s="137"/>
    </row>
    <row r="121" spans="1:13" s="278" customFormat="1" ht="36" hidden="1" x14ac:dyDescent="0.2">
      <c r="A121" s="132" t="s">
        <v>258</v>
      </c>
      <c r="B121" s="174" t="s">
        <v>595</v>
      </c>
      <c r="C121" s="127" t="s">
        <v>486</v>
      </c>
      <c r="D121" s="135" t="s">
        <v>55</v>
      </c>
      <c r="E121" s="215" t="e">
        <f>F120</f>
        <v>#REF!</v>
      </c>
      <c r="F121" s="270" t="e">
        <f>E121*11.8</f>
        <v>#REF!</v>
      </c>
      <c r="G121" s="270"/>
      <c r="H121" s="270"/>
    </row>
    <row r="122" spans="1:13" s="278" customFormat="1" ht="24" hidden="1" x14ac:dyDescent="0.2">
      <c r="A122" s="132" t="s">
        <v>259</v>
      </c>
      <c r="B122" s="186" t="s">
        <v>596</v>
      </c>
      <c r="C122" s="127" t="s">
        <v>396</v>
      </c>
      <c r="D122" s="135" t="s">
        <v>57</v>
      </c>
      <c r="E122" s="215" t="e">
        <f>F121</f>
        <v>#REF!</v>
      </c>
      <c r="F122" s="270"/>
      <c r="G122" s="270"/>
      <c r="H122" s="270"/>
      <c r="M122" s="21"/>
    </row>
    <row r="123" spans="1:13" s="278" customFormat="1" ht="76.5" hidden="1" x14ac:dyDescent="0.2">
      <c r="A123" s="132" t="s">
        <v>260</v>
      </c>
      <c r="B123" s="174" t="s">
        <v>218</v>
      </c>
      <c r="C123" s="127" t="s">
        <v>397</v>
      </c>
      <c r="D123" s="139" t="s">
        <v>55</v>
      </c>
      <c r="E123" s="336" t="e">
        <f>E118</f>
        <v>#REF!</v>
      </c>
      <c r="F123" s="270"/>
      <c r="G123" s="274" t="e">
        <f>E120</f>
        <v>#REF!</v>
      </c>
      <c r="H123" s="270"/>
      <c r="J123" s="141" t="s">
        <v>165</v>
      </c>
      <c r="K123" s="142"/>
      <c r="L123" s="124" t="e">
        <f>'Memoria de calculo 1'!#REF!</f>
        <v>#REF!</v>
      </c>
    </row>
    <row r="124" spans="1:13" s="243" customFormat="1" ht="63.75" hidden="1" customHeight="1" x14ac:dyDescent="0.2">
      <c r="A124" s="132" t="s">
        <v>261</v>
      </c>
      <c r="B124" s="174" t="s">
        <v>219</v>
      </c>
      <c r="C124" s="127" t="s">
        <v>493</v>
      </c>
      <c r="D124" s="145" t="s">
        <v>36</v>
      </c>
      <c r="E124" s="215" t="e">
        <f>L125</f>
        <v>#REF!</v>
      </c>
      <c r="F124" s="275"/>
      <c r="G124" s="275"/>
      <c r="H124" s="275"/>
      <c r="J124" s="244" t="s">
        <v>162</v>
      </c>
      <c r="K124" s="245"/>
      <c r="L124" s="245" t="e">
        <f>'Memoria de calculo 1'!#REF!</f>
        <v>#REF!</v>
      </c>
    </row>
    <row r="125" spans="1:13" s="278" customFormat="1" ht="57.75" hidden="1" customHeight="1" x14ac:dyDescent="0.2">
      <c r="A125" s="132" t="s">
        <v>262</v>
      </c>
      <c r="B125" s="174" t="s">
        <v>221</v>
      </c>
      <c r="C125" s="127" t="s">
        <v>536</v>
      </c>
      <c r="D125" s="146" t="s">
        <v>36</v>
      </c>
      <c r="E125" s="335" t="e">
        <f>L124</f>
        <v>#REF!</v>
      </c>
      <c r="F125" s="270"/>
      <c r="G125" s="270"/>
      <c r="H125" s="270"/>
      <c r="L125" s="245" t="e">
        <f>'Memoria de calculo 1'!#REF!</f>
        <v>#REF!</v>
      </c>
    </row>
    <row r="126" spans="1:13" s="278" customFormat="1" ht="40.5" hidden="1" customHeight="1" x14ac:dyDescent="0.2">
      <c r="A126" s="132" t="s">
        <v>263</v>
      </c>
      <c r="B126" s="174" t="s">
        <v>220</v>
      </c>
      <c r="C126" s="136" t="s">
        <v>515</v>
      </c>
      <c r="D126" s="145" t="s">
        <v>58</v>
      </c>
      <c r="E126" s="215" t="e">
        <f>E124*520*0.0012</f>
        <v>#REF!</v>
      </c>
      <c r="F126" s="270"/>
      <c r="G126" s="270"/>
      <c r="H126" s="270"/>
      <c r="L126" s="245"/>
    </row>
    <row r="127" spans="1:13" s="278" customFormat="1" ht="36" hidden="1" x14ac:dyDescent="0.2">
      <c r="A127" s="132" t="s">
        <v>609</v>
      </c>
      <c r="B127" s="174" t="s">
        <v>220</v>
      </c>
      <c r="C127" s="136" t="s">
        <v>506</v>
      </c>
      <c r="D127" s="145" t="s">
        <v>58</v>
      </c>
      <c r="E127" s="215" t="e">
        <f>E125*520*0.0005</f>
        <v>#REF!</v>
      </c>
      <c r="F127" s="270"/>
      <c r="G127" s="270"/>
      <c r="H127" s="270"/>
      <c r="J127" s="125" t="s">
        <v>163</v>
      </c>
      <c r="K127" s="140"/>
      <c r="L127" s="124" t="e">
        <f>'Memoria de calculo 1'!#REF!</f>
        <v>#REF!</v>
      </c>
    </row>
    <row r="128" spans="1:13" s="278" customFormat="1" ht="72.75" hidden="1" customHeight="1" x14ac:dyDescent="0.2">
      <c r="A128" s="132" t="s">
        <v>610</v>
      </c>
      <c r="B128" s="174" t="s">
        <v>223</v>
      </c>
      <c r="C128" s="127" t="s">
        <v>398</v>
      </c>
      <c r="D128" s="145" t="s">
        <v>55</v>
      </c>
      <c r="E128" s="215" t="e">
        <f>E125*0.03</f>
        <v>#REF!</v>
      </c>
      <c r="F128" s="270"/>
      <c r="G128" s="270"/>
      <c r="H128" s="270"/>
      <c r="J128" s="219" t="s">
        <v>365</v>
      </c>
      <c r="L128" s="124" t="e">
        <f>#REF!</f>
        <v>#REF!</v>
      </c>
    </row>
    <row r="129" spans="1:13" s="278" customFormat="1" hidden="1" x14ac:dyDescent="0.2">
      <c r="A129" s="132" t="s">
        <v>251</v>
      </c>
      <c r="B129" s="133" t="s">
        <v>167</v>
      </c>
      <c r="C129" s="134"/>
      <c r="D129" s="145"/>
      <c r="E129" s="215"/>
      <c r="F129" s="270"/>
      <c r="G129" s="270"/>
      <c r="H129" s="270"/>
    </row>
    <row r="130" spans="1:13" s="278" customFormat="1" ht="38.25" hidden="1" x14ac:dyDescent="0.2">
      <c r="A130" s="132" t="s">
        <v>252</v>
      </c>
      <c r="B130" s="174" t="s">
        <v>222</v>
      </c>
      <c r="C130" s="178" t="s">
        <v>399</v>
      </c>
      <c r="D130" s="145" t="s">
        <v>63</v>
      </c>
      <c r="E130" s="215" t="e">
        <f>L127</f>
        <v>#REF!</v>
      </c>
      <c r="F130" s="270"/>
      <c r="G130" s="270"/>
      <c r="H130" s="270"/>
    </row>
    <row r="131" spans="1:13" hidden="1" x14ac:dyDescent="0.2">
      <c r="A131" s="130" t="s">
        <v>253</v>
      </c>
      <c r="B131" s="439" t="s">
        <v>376</v>
      </c>
      <c r="C131" s="440"/>
      <c r="D131" s="440"/>
      <c r="E131" s="441"/>
      <c r="F131" s="270"/>
      <c r="G131" s="270"/>
      <c r="H131" s="270"/>
    </row>
    <row r="132" spans="1:13" hidden="1" x14ac:dyDescent="0.2">
      <c r="A132" s="132" t="s">
        <v>356</v>
      </c>
      <c r="B132" s="133" t="s">
        <v>20</v>
      </c>
      <c r="C132" s="134"/>
      <c r="D132" s="145"/>
      <c r="E132" s="215"/>
      <c r="F132" s="270"/>
      <c r="G132" s="270"/>
      <c r="H132" s="270"/>
    </row>
    <row r="133" spans="1:13" ht="25.5" hidden="1" x14ac:dyDescent="0.2">
      <c r="A133" s="132" t="s">
        <v>255</v>
      </c>
      <c r="B133" s="69" t="s">
        <v>54</v>
      </c>
      <c r="C133" s="127" t="s">
        <v>472</v>
      </c>
      <c r="D133" s="135" t="s">
        <v>55</v>
      </c>
      <c r="E133" s="215">
        <f>ROUND(L138*0.15,2)</f>
        <v>0</v>
      </c>
      <c r="F133" s="270"/>
      <c r="G133" s="270"/>
      <c r="H133" s="270"/>
    </row>
    <row r="134" spans="1:13" ht="38.25" hidden="1" x14ac:dyDescent="0.2">
      <c r="A134" s="132" t="s">
        <v>256</v>
      </c>
      <c r="B134" s="69" t="s">
        <v>56</v>
      </c>
      <c r="C134" s="136" t="s">
        <v>400</v>
      </c>
      <c r="D134" s="135" t="s">
        <v>57</v>
      </c>
      <c r="E134" s="215">
        <f>E133*F133</f>
        <v>0</v>
      </c>
      <c r="F134" s="270"/>
      <c r="G134" s="270"/>
      <c r="H134" s="273"/>
      <c r="I134" s="137"/>
      <c r="J134" s="137"/>
    </row>
    <row r="135" spans="1:13" ht="25.5" hidden="1" x14ac:dyDescent="0.2">
      <c r="A135" s="132" t="s">
        <v>257</v>
      </c>
      <c r="B135" s="69" t="s">
        <v>23</v>
      </c>
      <c r="C135" s="127" t="s">
        <v>401</v>
      </c>
      <c r="D135" s="145" t="s">
        <v>36</v>
      </c>
      <c r="E135" s="215">
        <f>L138</f>
        <v>0</v>
      </c>
      <c r="F135" s="270"/>
      <c r="G135" s="270"/>
      <c r="H135" s="273"/>
      <c r="I135" s="138"/>
      <c r="J135" s="137"/>
    </row>
    <row r="136" spans="1:13" ht="24" hidden="1" x14ac:dyDescent="0.2">
      <c r="A136" s="132" t="s">
        <v>258</v>
      </c>
      <c r="B136" s="174" t="s">
        <v>595</v>
      </c>
      <c r="C136" s="127" t="s">
        <v>402</v>
      </c>
      <c r="D136" s="135" t="s">
        <v>55</v>
      </c>
      <c r="E136" s="215">
        <f>F135</f>
        <v>0</v>
      </c>
      <c r="F136" s="270"/>
      <c r="G136" s="270"/>
      <c r="H136" s="270"/>
    </row>
    <row r="137" spans="1:13" ht="24" hidden="1" x14ac:dyDescent="0.2">
      <c r="A137" s="132" t="s">
        <v>259</v>
      </c>
      <c r="B137" s="186" t="s">
        <v>596</v>
      </c>
      <c r="C137" s="127" t="s">
        <v>403</v>
      </c>
      <c r="D137" s="135" t="s">
        <v>57</v>
      </c>
      <c r="E137" s="215">
        <f>F136</f>
        <v>0</v>
      </c>
      <c r="F137" s="270"/>
      <c r="G137" s="270"/>
      <c r="H137" s="270"/>
      <c r="M137" s="21"/>
    </row>
    <row r="138" spans="1:13" ht="76.5" hidden="1" x14ac:dyDescent="0.2">
      <c r="A138" s="132" t="s">
        <v>260</v>
      </c>
      <c r="B138" s="186" t="s">
        <v>218</v>
      </c>
      <c r="C138" s="127" t="s">
        <v>482</v>
      </c>
      <c r="D138" s="139" t="s">
        <v>55</v>
      </c>
      <c r="E138" s="336">
        <f>E133</f>
        <v>0</v>
      </c>
      <c r="F138" s="270"/>
      <c r="G138" s="274">
        <f>E135</f>
        <v>0</v>
      </c>
      <c r="H138" s="270"/>
      <c r="J138" s="141" t="s">
        <v>165</v>
      </c>
      <c r="K138" s="142"/>
      <c r="L138" s="124"/>
    </row>
    <row r="139" spans="1:13" s="243" customFormat="1" ht="38.25" hidden="1" x14ac:dyDescent="0.2">
      <c r="A139" s="132" t="s">
        <v>261</v>
      </c>
      <c r="B139" s="174" t="s">
        <v>219</v>
      </c>
      <c r="C139" s="127" t="s">
        <v>494</v>
      </c>
      <c r="D139" s="145" t="s">
        <v>36</v>
      </c>
      <c r="E139" s="215">
        <f>L140</f>
        <v>0</v>
      </c>
      <c r="F139" s="275"/>
      <c r="G139" s="275"/>
      <c r="H139" s="275"/>
      <c r="J139" s="244" t="s">
        <v>162</v>
      </c>
      <c r="K139" s="245"/>
      <c r="L139" s="245"/>
    </row>
    <row r="140" spans="1:13" ht="38.25" hidden="1" x14ac:dyDescent="0.2">
      <c r="A140" s="132" t="s">
        <v>262</v>
      </c>
      <c r="B140" s="186" t="s">
        <v>221</v>
      </c>
      <c r="C140" s="127" t="s">
        <v>404</v>
      </c>
      <c r="D140" s="146" t="s">
        <v>36</v>
      </c>
      <c r="E140" s="335">
        <f>L139</f>
        <v>0</v>
      </c>
      <c r="F140" s="270"/>
      <c r="G140" s="270"/>
      <c r="H140" s="270"/>
      <c r="L140" s="245"/>
    </row>
    <row r="141" spans="1:13" s="248" customFormat="1" ht="49.5" hidden="1" customHeight="1" x14ac:dyDescent="0.2">
      <c r="A141" s="132" t="s">
        <v>263</v>
      </c>
      <c r="B141" s="186" t="s">
        <v>220</v>
      </c>
      <c r="C141" s="136" t="s">
        <v>516</v>
      </c>
      <c r="D141" s="145" t="s">
        <v>58</v>
      </c>
      <c r="E141" s="215">
        <f>E139*520*0.0012</f>
        <v>0</v>
      </c>
      <c r="F141" s="270"/>
      <c r="G141" s="270"/>
      <c r="H141" s="270"/>
      <c r="L141" s="245"/>
    </row>
    <row r="142" spans="1:13" ht="36" hidden="1" x14ac:dyDescent="0.2">
      <c r="A142" s="132" t="s">
        <v>609</v>
      </c>
      <c r="B142" s="186" t="s">
        <v>220</v>
      </c>
      <c r="C142" s="136" t="s">
        <v>507</v>
      </c>
      <c r="D142" s="145" t="s">
        <v>58</v>
      </c>
      <c r="E142" s="215">
        <f>E140*520*0.0005</f>
        <v>0</v>
      </c>
      <c r="F142" s="270"/>
      <c r="G142" s="270"/>
      <c r="H142" s="270"/>
      <c r="J142" s="125" t="s">
        <v>163</v>
      </c>
      <c r="K142" s="140"/>
      <c r="L142" s="124"/>
    </row>
    <row r="143" spans="1:13" ht="66" hidden="1" customHeight="1" x14ac:dyDescent="0.2">
      <c r="A143" s="132" t="s">
        <v>610</v>
      </c>
      <c r="B143" s="186" t="s">
        <v>223</v>
      </c>
      <c r="C143" s="127" t="s">
        <v>405</v>
      </c>
      <c r="D143" s="145" t="s">
        <v>55</v>
      </c>
      <c r="E143" s="215">
        <f>E140*0.03</f>
        <v>0</v>
      </c>
      <c r="F143" s="270"/>
      <c r="G143" s="270"/>
      <c r="H143" s="270"/>
      <c r="J143" s="219" t="s">
        <v>365</v>
      </c>
      <c r="L143" s="124"/>
    </row>
    <row r="144" spans="1:13" hidden="1" x14ac:dyDescent="0.2">
      <c r="A144" s="132" t="s">
        <v>264</v>
      </c>
      <c r="B144" s="133" t="s">
        <v>167</v>
      </c>
      <c r="C144" s="134"/>
      <c r="D144" s="145"/>
      <c r="E144" s="215"/>
      <c r="F144" s="270"/>
      <c r="G144" s="270"/>
      <c r="H144" s="270"/>
    </row>
    <row r="145" spans="1:13" ht="38.25" hidden="1" x14ac:dyDescent="0.2">
      <c r="A145" s="144" t="s">
        <v>265</v>
      </c>
      <c r="B145" s="174" t="s">
        <v>222</v>
      </c>
      <c r="C145" s="178" t="s">
        <v>406</v>
      </c>
      <c r="D145" s="145" t="s">
        <v>63</v>
      </c>
      <c r="E145" s="215">
        <f>L142</f>
        <v>0</v>
      </c>
      <c r="F145" s="270"/>
      <c r="G145" s="270"/>
      <c r="H145" s="270"/>
    </row>
    <row r="146" spans="1:13" hidden="1" x14ac:dyDescent="0.2">
      <c r="A146" s="130" t="s">
        <v>266</v>
      </c>
      <c r="B146" s="439" t="s">
        <v>375</v>
      </c>
      <c r="C146" s="440"/>
      <c r="D146" s="440"/>
      <c r="E146" s="441"/>
      <c r="F146" s="270"/>
      <c r="G146" s="270"/>
      <c r="H146" s="270"/>
    </row>
    <row r="147" spans="1:13" hidden="1" x14ac:dyDescent="0.2">
      <c r="A147" s="132" t="s">
        <v>357</v>
      </c>
      <c r="B147" s="133" t="s">
        <v>20</v>
      </c>
      <c r="C147" s="134"/>
      <c r="D147" s="145"/>
      <c r="E147" s="215"/>
      <c r="F147" s="270"/>
      <c r="G147" s="270"/>
      <c r="H147" s="270"/>
    </row>
    <row r="148" spans="1:13" ht="25.5" hidden="1" x14ac:dyDescent="0.2">
      <c r="A148" s="132" t="s">
        <v>268</v>
      </c>
      <c r="B148" s="69" t="s">
        <v>54</v>
      </c>
      <c r="C148" s="127" t="s">
        <v>411</v>
      </c>
      <c r="D148" s="135" t="s">
        <v>55</v>
      </c>
      <c r="E148" s="215">
        <f>ROUND(L153*0.15,2)</f>
        <v>0</v>
      </c>
      <c r="F148" s="270"/>
      <c r="G148" s="270"/>
      <c r="H148" s="270"/>
    </row>
    <row r="149" spans="1:13" ht="38.25" hidden="1" x14ac:dyDescent="0.2">
      <c r="A149" s="132" t="s">
        <v>269</v>
      </c>
      <c r="B149" s="69" t="s">
        <v>56</v>
      </c>
      <c r="C149" s="136" t="s">
        <v>407</v>
      </c>
      <c r="D149" s="135" t="s">
        <v>57</v>
      </c>
      <c r="E149" s="215">
        <f>E148*F148</f>
        <v>0</v>
      </c>
      <c r="F149" s="270"/>
      <c r="G149" s="270"/>
      <c r="H149" s="273"/>
      <c r="I149" s="137"/>
      <c r="J149" s="137"/>
    </row>
    <row r="150" spans="1:13" ht="25.5" hidden="1" x14ac:dyDescent="0.2">
      <c r="A150" s="132" t="s">
        <v>270</v>
      </c>
      <c r="B150" s="69" t="s">
        <v>23</v>
      </c>
      <c r="C150" s="127" t="s">
        <v>408</v>
      </c>
      <c r="D150" s="145" t="s">
        <v>36</v>
      </c>
      <c r="E150" s="215">
        <f>L153</f>
        <v>0</v>
      </c>
      <c r="F150" s="270"/>
      <c r="G150" s="270"/>
      <c r="H150" s="273"/>
      <c r="I150" s="138"/>
      <c r="J150" s="137"/>
    </row>
    <row r="151" spans="1:13" ht="24" hidden="1" x14ac:dyDescent="0.2">
      <c r="A151" s="132" t="s">
        <v>271</v>
      </c>
      <c r="B151" s="174" t="s">
        <v>595</v>
      </c>
      <c r="C151" s="127" t="s">
        <v>409</v>
      </c>
      <c r="D151" s="135" t="s">
        <v>55</v>
      </c>
      <c r="E151" s="215">
        <f>F150</f>
        <v>0</v>
      </c>
      <c r="F151" s="270"/>
      <c r="G151" s="270"/>
      <c r="H151" s="270"/>
    </row>
    <row r="152" spans="1:13" ht="24" hidden="1" x14ac:dyDescent="0.2">
      <c r="A152" s="132" t="s">
        <v>272</v>
      </c>
      <c r="B152" s="186" t="s">
        <v>596</v>
      </c>
      <c r="C152" s="127" t="s">
        <v>410</v>
      </c>
      <c r="D152" s="135" t="s">
        <v>57</v>
      </c>
      <c r="E152" s="215">
        <f>F151</f>
        <v>0</v>
      </c>
      <c r="F152" s="270"/>
      <c r="G152" s="270"/>
      <c r="H152" s="270"/>
      <c r="M152" s="21"/>
    </row>
    <row r="153" spans="1:13" ht="76.5" hidden="1" x14ac:dyDescent="0.2">
      <c r="A153" s="132" t="s">
        <v>273</v>
      </c>
      <c r="B153" s="186" t="s">
        <v>218</v>
      </c>
      <c r="C153" s="127" t="s">
        <v>473</v>
      </c>
      <c r="D153" s="139" t="s">
        <v>55</v>
      </c>
      <c r="E153" s="336">
        <f>E148</f>
        <v>0</v>
      </c>
      <c r="F153" s="270"/>
      <c r="G153" s="274">
        <f>E150</f>
        <v>0</v>
      </c>
      <c r="H153" s="270"/>
      <c r="J153" s="141" t="s">
        <v>165</v>
      </c>
      <c r="K153" s="142"/>
      <c r="L153" s="124"/>
    </row>
    <row r="154" spans="1:13" s="243" customFormat="1" ht="48" hidden="1" x14ac:dyDescent="0.2">
      <c r="A154" s="132" t="s">
        <v>274</v>
      </c>
      <c r="B154" s="174" t="s">
        <v>219</v>
      </c>
      <c r="C154" s="127" t="s">
        <v>495</v>
      </c>
      <c r="D154" s="145" t="s">
        <v>36</v>
      </c>
      <c r="E154" s="215">
        <f>L155</f>
        <v>0</v>
      </c>
      <c r="F154" s="275"/>
      <c r="G154" s="275"/>
      <c r="H154" s="275"/>
      <c r="J154" s="244" t="s">
        <v>162</v>
      </c>
      <c r="K154" s="245"/>
      <c r="L154" s="245"/>
    </row>
    <row r="155" spans="1:13" ht="38.25" hidden="1" x14ac:dyDescent="0.2">
      <c r="A155" s="132" t="s">
        <v>275</v>
      </c>
      <c r="B155" s="186" t="s">
        <v>221</v>
      </c>
      <c r="C155" s="127" t="s">
        <v>412</v>
      </c>
      <c r="D155" s="146" t="s">
        <v>36</v>
      </c>
      <c r="E155" s="335">
        <f>L154</f>
        <v>0</v>
      </c>
      <c r="F155" s="270"/>
      <c r="G155" s="270"/>
      <c r="H155" s="270"/>
      <c r="L155" s="245"/>
    </row>
    <row r="156" spans="1:13" s="248" customFormat="1" ht="48" hidden="1" customHeight="1" x14ac:dyDescent="0.2">
      <c r="A156" s="132" t="s">
        <v>276</v>
      </c>
      <c r="B156" s="186" t="s">
        <v>220</v>
      </c>
      <c r="C156" s="136" t="s">
        <v>517</v>
      </c>
      <c r="D156" s="145" t="s">
        <v>58</v>
      </c>
      <c r="E156" s="215">
        <f>E154*520*0.0012</f>
        <v>0</v>
      </c>
      <c r="F156" s="270"/>
      <c r="G156" s="270"/>
      <c r="H156" s="270"/>
      <c r="L156" s="245"/>
    </row>
    <row r="157" spans="1:13" ht="36" hidden="1" x14ac:dyDescent="0.2">
      <c r="A157" s="132" t="s">
        <v>611</v>
      </c>
      <c r="B157" s="186" t="s">
        <v>220</v>
      </c>
      <c r="C157" s="136" t="s">
        <v>508</v>
      </c>
      <c r="D157" s="145" t="s">
        <v>58</v>
      </c>
      <c r="E157" s="215">
        <f>E155*520*0.0005</f>
        <v>0</v>
      </c>
      <c r="F157" s="270"/>
      <c r="G157" s="270"/>
      <c r="H157" s="270"/>
      <c r="J157" s="125" t="s">
        <v>163</v>
      </c>
      <c r="K157" s="140"/>
      <c r="L157" s="124"/>
    </row>
    <row r="158" spans="1:13" ht="69" hidden="1" customHeight="1" x14ac:dyDescent="0.2">
      <c r="A158" s="132" t="s">
        <v>612</v>
      </c>
      <c r="B158" s="186" t="s">
        <v>414</v>
      </c>
      <c r="C158" s="127" t="s">
        <v>413</v>
      </c>
      <c r="D158" s="145" t="s">
        <v>55</v>
      </c>
      <c r="E158" s="215">
        <f>E155*0.03</f>
        <v>0</v>
      </c>
      <c r="F158" s="270"/>
      <c r="G158" s="270"/>
      <c r="H158" s="270"/>
      <c r="J158" s="219" t="s">
        <v>365</v>
      </c>
      <c r="L158" s="124"/>
    </row>
    <row r="159" spans="1:13" hidden="1" x14ac:dyDescent="0.2">
      <c r="A159" s="132" t="s">
        <v>277</v>
      </c>
      <c r="B159" s="133" t="s">
        <v>167</v>
      </c>
      <c r="C159" s="134"/>
      <c r="D159" s="145"/>
      <c r="E159" s="215"/>
      <c r="F159" s="270"/>
      <c r="G159" s="270"/>
      <c r="H159" s="270"/>
    </row>
    <row r="160" spans="1:13" ht="51" hidden="1" x14ac:dyDescent="0.2">
      <c r="A160" s="132" t="s">
        <v>278</v>
      </c>
      <c r="B160" s="174" t="s">
        <v>222</v>
      </c>
      <c r="C160" s="178" t="s">
        <v>415</v>
      </c>
      <c r="D160" s="145" t="s">
        <v>63</v>
      </c>
      <c r="E160" s="215">
        <f>L157</f>
        <v>0</v>
      </c>
      <c r="F160" s="270"/>
      <c r="G160" s="270"/>
      <c r="H160" s="270"/>
    </row>
    <row r="161" spans="1:13" hidden="1" x14ac:dyDescent="0.2">
      <c r="A161" s="147" t="s">
        <v>279</v>
      </c>
      <c r="B161" s="439" t="s">
        <v>374</v>
      </c>
      <c r="C161" s="440"/>
      <c r="D161" s="440"/>
      <c r="E161" s="441"/>
      <c r="F161" s="270"/>
      <c r="G161" s="270"/>
      <c r="H161" s="270"/>
    </row>
    <row r="162" spans="1:13" hidden="1" x14ac:dyDescent="0.2">
      <c r="A162" s="132" t="s">
        <v>358</v>
      </c>
      <c r="B162" s="133" t="s">
        <v>20</v>
      </c>
      <c r="C162" s="134"/>
      <c r="D162" s="145"/>
      <c r="E162" s="215"/>
      <c r="F162" s="270"/>
      <c r="G162" s="270"/>
      <c r="H162" s="270"/>
    </row>
    <row r="163" spans="1:13" ht="25.5" hidden="1" x14ac:dyDescent="0.2">
      <c r="A163" s="132" t="s">
        <v>281</v>
      </c>
      <c r="B163" s="69" t="s">
        <v>54</v>
      </c>
      <c r="C163" s="127" t="s">
        <v>411</v>
      </c>
      <c r="D163" s="135" t="s">
        <v>55</v>
      </c>
      <c r="E163" s="215">
        <f>ROUND(L168*0.15,2)</f>
        <v>0</v>
      </c>
      <c r="F163" s="270"/>
      <c r="G163" s="270"/>
      <c r="H163" s="270"/>
    </row>
    <row r="164" spans="1:13" ht="38.25" hidden="1" x14ac:dyDescent="0.2">
      <c r="A164" s="132" t="s">
        <v>282</v>
      </c>
      <c r="B164" s="69" t="s">
        <v>56</v>
      </c>
      <c r="C164" s="136" t="s">
        <v>407</v>
      </c>
      <c r="D164" s="135" t="s">
        <v>57</v>
      </c>
      <c r="E164" s="215">
        <f>E163*F163</f>
        <v>0</v>
      </c>
      <c r="F164" s="270"/>
      <c r="G164" s="270"/>
      <c r="H164" s="273"/>
      <c r="I164" s="137"/>
      <c r="J164" s="137"/>
    </row>
    <row r="165" spans="1:13" ht="25.5" hidden="1" x14ac:dyDescent="0.2">
      <c r="A165" s="132" t="s">
        <v>283</v>
      </c>
      <c r="B165" s="69" t="s">
        <v>23</v>
      </c>
      <c r="C165" s="127" t="s">
        <v>408</v>
      </c>
      <c r="D165" s="145" t="s">
        <v>36</v>
      </c>
      <c r="E165" s="215">
        <f>L168</f>
        <v>0</v>
      </c>
      <c r="F165" s="270"/>
      <c r="G165" s="270"/>
      <c r="H165" s="273"/>
      <c r="I165" s="138"/>
      <c r="J165" s="137"/>
    </row>
    <row r="166" spans="1:13" ht="24" hidden="1" x14ac:dyDescent="0.2">
      <c r="A166" s="132" t="s">
        <v>284</v>
      </c>
      <c r="B166" s="174" t="s">
        <v>595</v>
      </c>
      <c r="C166" s="127" t="s">
        <v>409</v>
      </c>
      <c r="D166" s="135" t="s">
        <v>55</v>
      </c>
      <c r="E166" s="215">
        <f>F165</f>
        <v>0</v>
      </c>
      <c r="F166" s="270"/>
      <c r="G166" s="270"/>
      <c r="H166" s="270"/>
    </row>
    <row r="167" spans="1:13" ht="24" hidden="1" x14ac:dyDescent="0.2">
      <c r="A167" s="132" t="s">
        <v>285</v>
      </c>
      <c r="B167" s="186" t="s">
        <v>596</v>
      </c>
      <c r="C167" s="127" t="s">
        <v>410</v>
      </c>
      <c r="D167" s="135" t="s">
        <v>57</v>
      </c>
      <c r="E167" s="215">
        <f>F166</f>
        <v>0</v>
      </c>
      <c r="F167" s="270"/>
      <c r="G167" s="270"/>
      <c r="H167" s="270"/>
      <c r="M167" s="21"/>
    </row>
    <row r="168" spans="1:13" ht="76.5" hidden="1" x14ac:dyDescent="0.2">
      <c r="A168" s="132" t="s">
        <v>286</v>
      </c>
      <c r="B168" s="186" t="s">
        <v>218</v>
      </c>
      <c r="C168" s="127" t="s">
        <v>473</v>
      </c>
      <c r="D168" s="139" t="s">
        <v>55</v>
      </c>
      <c r="E168" s="336">
        <f>E163</f>
        <v>0</v>
      </c>
      <c r="F168" s="270"/>
      <c r="G168" s="274">
        <f>E165</f>
        <v>0</v>
      </c>
      <c r="H168" s="270"/>
      <c r="J168" s="141" t="s">
        <v>165</v>
      </c>
      <c r="K168" s="142"/>
      <c r="L168" s="124"/>
    </row>
    <row r="169" spans="1:13" s="243" customFormat="1" ht="48" hidden="1" x14ac:dyDescent="0.2">
      <c r="A169" s="132" t="s">
        <v>287</v>
      </c>
      <c r="B169" s="174" t="s">
        <v>219</v>
      </c>
      <c r="C169" s="127" t="s">
        <v>496</v>
      </c>
      <c r="D169" s="145" t="s">
        <v>36</v>
      </c>
      <c r="E169" s="215">
        <f>L170</f>
        <v>0</v>
      </c>
      <c r="F169" s="275"/>
      <c r="G169" s="275"/>
      <c r="H169" s="275"/>
      <c r="J169" s="244" t="s">
        <v>162</v>
      </c>
      <c r="K169" s="245"/>
      <c r="L169" s="245"/>
    </row>
    <row r="170" spans="1:13" ht="38.25" hidden="1" x14ac:dyDescent="0.2">
      <c r="A170" s="132" t="s">
        <v>288</v>
      </c>
      <c r="B170" s="186" t="s">
        <v>221</v>
      </c>
      <c r="C170" s="127" t="s">
        <v>412</v>
      </c>
      <c r="D170" s="146" t="s">
        <v>36</v>
      </c>
      <c r="E170" s="335">
        <f>L169</f>
        <v>0</v>
      </c>
      <c r="F170" s="270"/>
      <c r="G170" s="270"/>
      <c r="H170" s="270"/>
      <c r="L170" s="245"/>
    </row>
    <row r="171" spans="1:13" s="248" customFormat="1" ht="47.25" hidden="1" customHeight="1" x14ac:dyDescent="0.2">
      <c r="A171" s="132" t="s">
        <v>289</v>
      </c>
      <c r="B171" s="186" t="s">
        <v>220</v>
      </c>
      <c r="C171" s="136" t="s">
        <v>517</v>
      </c>
      <c r="D171" s="145" t="s">
        <v>58</v>
      </c>
      <c r="E171" s="215">
        <f>E169*520*0.0012</f>
        <v>0</v>
      </c>
      <c r="F171" s="270"/>
      <c r="G171" s="270"/>
      <c r="H171" s="270"/>
      <c r="L171" s="245"/>
    </row>
    <row r="172" spans="1:13" ht="36" hidden="1" x14ac:dyDescent="0.2">
      <c r="A172" s="132" t="s">
        <v>613</v>
      </c>
      <c r="B172" s="186" t="s">
        <v>220</v>
      </c>
      <c r="C172" s="136" t="s">
        <v>508</v>
      </c>
      <c r="D172" s="145" t="s">
        <v>58</v>
      </c>
      <c r="E172" s="215">
        <f>E170*520*0.0005</f>
        <v>0</v>
      </c>
      <c r="F172" s="270"/>
      <c r="G172" s="270"/>
      <c r="H172" s="270"/>
      <c r="J172" s="125" t="s">
        <v>163</v>
      </c>
      <c r="K172" s="140"/>
      <c r="L172" s="124"/>
    </row>
    <row r="173" spans="1:13" ht="64.5" hidden="1" customHeight="1" x14ac:dyDescent="0.2">
      <c r="A173" s="132" t="s">
        <v>614</v>
      </c>
      <c r="B173" s="186" t="s">
        <v>223</v>
      </c>
      <c r="C173" s="127" t="s">
        <v>413</v>
      </c>
      <c r="D173" s="145" t="s">
        <v>55</v>
      </c>
      <c r="E173" s="215">
        <f>E170*0.03</f>
        <v>0</v>
      </c>
      <c r="F173" s="270"/>
      <c r="G173" s="270"/>
      <c r="H173" s="270"/>
      <c r="J173" s="219" t="s">
        <v>365</v>
      </c>
      <c r="L173" s="124"/>
    </row>
    <row r="174" spans="1:13" hidden="1" x14ac:dyDescent="0.2">
      <c r="A174" s="132" t="s">
        <v>290</v>
      </c>
      <c r="B174" s="133" t="s">
        <v>167</v>
      </c>
      <c r="C174" s="134"/>
      <c r="D174" s="145"/>
      <c r="E174" s="215"/>
      <c r="F174" s="270"/>
      <c r="G174" s="270"/>
      <c r="H174" s="270"/>
    </row>
    <row r="175" spans="1:13" ht="51" hidden="1" x14ac:dyDescent="0.2">
      <c r="A175" s="144" t="s">
        <v>291</v>
      </c>
      <c r="B175" s="174" t="s">
        <v>222</v>
      </c>
      <c r="C175" s="178" t="s">
        <v>415</v>
      </c>
      <c r="D175" s="145" t="s">
        <v>63</v>
      </c>
      <c r="E175" s="215">
        <f>L172</f>
        <v>0</v>
      </c>
      <c r="F175" s="270"/>
      <c r="G175" s="270"/>
      <c r="H175" s="270"/>
    </row>
    <row r="176" spans="1:13" hidden="1" x14ac:dyDescent="0.2">
      <c r="A176" s="147" t="s">
        <v>292</v>
      </c>
      <c r="B176" s="439" t="s">
        <v>416</v>
      </c>
      <c r="C176" s="440"/>
      <c r="D176" s="440"/>
      <c r="E176" s="441"/>
      <c r="F176" s="270"/>
      <c r="G176" s="270"/>
      <c r="H176" s="270"/>
    </row>
    <row r="177" spans="1:13" hidden="1" x14ac:dyDescent="0.2">
      <c r="A177" s="132" t="s">
        <v>359</v>
      </c>
      <c r="B177" s="133" t="s">
        <v>20</v>
      </c>
      <c r="C177" s="134"/>
      <c r="D177" s="145"/>
      <c r="E177" s="215"/>
      <c r="F177" s="270"/>
      <c r="G177" s="270"/>
      <c r="H177" s="270"/>
    </row>
    <row r="178" spans="1:13" ht="36" hidden="1" x14ac:dyDescent="0.2">
      <c r="A178" s="132" t="s">
        <v>294</v>
      </c>
      <c r="B178" s="69" t="s">
        <v>54</v>
      </c>
      <c r="C178" s="127" t="s">
        <v>524</v>
      </c>
      <c r="D178" s="135" t="s">
        <v>55</v>
      </c>
      <c r="E178" s="215">
        <f>ROUND(L183*0.15,2)</f>
        <v>0</v>
      </c>
      <c r="F178" s="270"/>
      <c r="G178" s="270"/>
      <c r="H178" s="270"/>
    </row>
    <row r="179" spans="1:13" ht="38.25" hidden="1" x14ac:dyDescent="0.2">
      <c r="A179" s="132" t="s">
        <v>295</v>
      </c>
      <c r="B179" s="69" t="s">
        <v>56</v>
      </c>
      <c r="C179" s="136" t="s">
        <v>526</v>
      </c>
      <c r="D179" s="135" t="s">
        <v>57</v>
      </c>
      <c r="E179" s="215">
        <f>E178*F178</f>
        <v>0</v>
      </c>
      <c r="F179" s="270"/>
      <c r="G179" s="270"/>
      <c r="H179" s="273"/>
      <c r="I179" s="137"/>
      <c r="J179" s="137"/>
    </row>
    <row r="180" spans="1:13" ht="25.5" hidden="1" x14ac:dyDescent="0.2">
      <c r="A180" s="132" t="s">
        <v>296</v>
      </c>
      <c r="B180" s="69" t="s">
        <v>23</v>
      </c>
      <c r="C180" s="127" t="s">
        <v>525</v>
      </c>
      <c r="D180" s="145" t="s">
        <v>36</v>
      </c>
      <c r="E180" s="215">
        <f>L183</f>
        <v>0</v>
      </c>
      <c r="F180" s="270"/>
      <c r="G180" s="270"/>
      <c r="H180" s="273"/>
      <c r="I180" s="138"/>
      <c r="J180" s="137"/>
    </row>
    <row r="181" spans="1:13" ht="24" hidden="1" x14ac:dyDescent="0.2">
      <c r="A181" s="132" t="s">
        <v>297</v>
      </c>
      <c r="B181" s="174" t="s">
        <v>595</v>
      </c>
      <c r="C181" s="127" t="s">
        <v>527</v>
      </c>
      <c r="D181" s="135" t="s">
        <v>55</v>
      </c>
      <c r="E181" s="215">
        <f>F180</f>
        <v>0</v>
      </c>
      <c r="F181" s="270"/>
      <c r="G181" s="270"/>
      <c r="H181" s="270"/>
    </row>
    <row r="182" spans="1:13" ht="24" hidden="1" x14ac:dyDescent="0.2">
      <c r="A182" s="132" t="s">
        <v>298</v>
      </c>
      <c r="B182" s="186" t="s">
        <v>596</v>
      </c>
      <c r="C182" s="127" t="s">
        <v>528</v>
      </c>
      <c r="D182" s="135" t="s">
        <v>57</v>
      </c>
      <c r="E182" s="215">
        <f>F181</f>
        <v>0</v>
      </c>
      <c r="F182" s="270"/>
      <c r="G182" s="270"/>
      <c r="H182" s="270"/>
      <c r="M182" s="21"/>
    </row>
    <row r="183" spans="1:13" ht="76.5" hidden="1" x14ac:dyDescent="0.2">
      <c r="A183" s="132" t="s">
        <v>299</v>
      </c>
      <c r="B183" s="186" t="s">
        <v>218</v>
      </c>
      <c r="C183" s="127" t="s">
        <v>529</v>
      </c>
      <c r="D183" s="139" t="s">
        <v>55</v>
      </c>
      <c r="E183" s="336">
        <f>E178</f>
        <v>0</v>
      </c>
      <c r="F183" s="270"/>
      <c r="G183" s="274">
        <f>E180</f>
        <v>0</v>
      </c>
      <c r="H183" s="270"/>
      <c r="J183" s="141" t="s">
        <v>165</v>
      </c>
      <c r="K183" s="142"/>
      <c r="L183" s="218"/>
    </row>
    <row r="184" spans="1:13" s="243" customFormat="1" ht="38.25" hidden="1" x14ac:dyDescent="0.2">
      <c r="A184" s="132" t="s">
        <v>300</v>
      </c>
      <c r="B184" s="174" t="s">
        <v>219</v>
      </c>
      <c r="C184" s="127" t="s">
        <v>530</v>
      </c>
      <c r="D184" s="145" t="s">
        <v>36</v>
      </c>
      <c r="E184" s="215">
        <f>L185</f>
        <v>0</v>
      </c>
      <c r="F184" s="275"/>
      <c r="G184" s="275"/>
      <c r="H184" s="275"/>
      <c r="J184" s="244" t="s">
        <v>162</v>
      </c>
      <c r="K184" s="245"/>
      <c r="L184" s="246"/>
    </row>
    <row r="185" spans="1:13" ht="38.25" hidden="1" x14ac:dyDescent="0.2">
      <c r="A185" s="132" t="s">
        <v>301</v>
      </c>
      <c r="B185" s="186" t="s">
        <v>221</v>
      </c>
      <c r="C185" s="127" t="s">
        <v>523</v>
      </c>
      <c r="D185" s="146" t="s">
        <v>36</v>
      </c>
      <c r="E185" s="335">
        <f>L184</f>
        <v>0</v>
      </c>
      <c r="F185" s="270"/>
      <c r="G185" s="270"/>
      <c r="H185" s="270"/>
      <c r="L185" s="246"/>
    </row>
    <row r="186" spans="1:13" s="248" customFormat="1" ht="45.75" hidden="1" customHeight="1" x14ac:dyDescent="0.2">
      <c r="A186" s="132" t="s">
        <v>302</v>
      </c>
      <c r="B186" s="186" t="s">
        <v>220</v>
      </c>
      <c r="C186" s="136" t="s">
        <v>532</v>
      </c>
      <c r="D186" s="145" t="s">
        <v>58</v>
      </c>
      <c r="E186" s="215">
        <f>E184*520*0.0012</f>
        <v>0</v>
      </c>
      <c r="F186" s="270"/>
      <c r="G186" s="270"/>
      <c r="H186" s="270"/>
      <c r="L186" s="246"/>
    </row>
    <row r="187" spans="1:13" ht="36" hidden="1" x14ac:dyDescent="0.2">
      <c r="A187" s="132" t="s">
        <v>615</v>
      </c>
      <c r="B187" s="186" t="s">
        <v>220</v>
      </c>
      <c r="C187" s="136" t="s">
        <v>531</v>
      </c>
      <c r="D187" s="145" t="s">
        <v>58</v>
      </c>
      <c r="E187" s="215">
        <f>E185*520*0.0005</f>
        <v>0</v>
      </c>
      <c r="F187" s="270"/>
      <c r="G187" s="270"/>
      <c r="H187" s="270"/>
      <c r="J187" s="125" t="s">
        <v>163</v>
      </c>
      <c r="K187" s="140"/>
      <c r="L187" s="218"/>
    </row>
    <row r="188" spans="1:13" ht="69.75" hidden="1" customHeight="1" x14ac:dyDescent="0.2">
      <c r="A188" s="132" t="s">
        <v>616</v>
      </c>
      <c r="B188" s="186" t="s">
        <v>223</v>
      </c>
      <c r="C188" s="127" t="s">
        <v>533</v>
      </c>
      <c r="D188" s="145" t="s">
        <v>55</v>
      </c>
      <c r="E188" s="215">
        <f>E185*0.03</f>
        <v>0</v>
      </c>
      <c r="F188" s="270"/>
      <c r="G188" s="270"/>
      <c r="H188" s="270"/>
      <c r="J188" s="219" t="s">
        <v>365</v>
      </c>
      <c r="L188" s="124"/>
    </row>
    <row r="189" spans="1:13" hidden="1" x14ac:dyDescent="0.2">
      <c r="A189" s="132" t="s">
        <v>303</v>
      </c>
      <c r="B189" s="133" t="s">
        <v>167</v>
      </c>
      <c r="C189" s="134"/>
      <c r="D189" s="145"/>
      <c r="E189" s="215"/>
      <c r="F189" s="270"/>
      <c r="G189" s="270"/>
      <c r="H189" s="270"/>
    </row>
    <row r="190" spans="1:13" ht="38.25" hidden="1" x14ac:dyDescent="0.2">
      <c r="A190" s="144" t="s">
        <v>304</v>
      </c>
      <c r="B190" s="174" t="s">
        <v>222</v>
      </c>
      <c r="C190" s="178" t="s">
        <v>468</v>
      </c>
      <c r="D190" s="145" t="s">
        <v>63</v>
      </c>
      <c r="E190" s="215">
        <f>L187</f>
        <v>0</v>
      </c>
      <c r="F190" s="270"/>
      <c r="G190" s="270"/>
      <c r="H190" s="270"/>
    </row>
    <row r="191" spans="1:13" ht="12.75" hidden="1" customHeight="1" x14ac:dyDescent="0.2">
      <c r="A191" s="130" t="s">
        <v>305</v>
      </c>
      <c r="B191" s="439" t="s">
        <v>370</v>
      </c>
      <c r="C191" s="440"/>
      <c r="D191" s="440"/>
      <c r="E191" s="441"/>
      <c r="F191" s="270"/>
      <c r="G191" s="270"/>
      <c r="H191" s="270"/>
    </row>
    <row r="192" spans="1:13" ht="17.25" hidden="1" customHeight="1" x14ac:dyDescent="0.2">
      <c r="A192" s="132" t="s">
        <v>360</v>
      </c>
      <c r="B192" s="133" t="s">
        <v>20</v>
      </c>
      <c r="C192" s="134"/>
      <c r="D192" s="145"/>
      <c r="E192" s="215"/>
      <c r="F192" s="270"/>
      <c r="G192" s="270"/>
      <c r="H192" s="270"/>
    </row>
    <row r="193" spans="1:13" ht="36" hidden="1" x14ac:dyDescent="0.2">
      <c r="A193" s="132" t="s">
        <v>307</v>
      </c>
      <c r="B193" s="69" t="s">
        <v>54</v>
      </c>
      <c r="C193" s="127" t="s">
        <v>474</v>
      </c>
      <c r="D193" s="178" t="s">
        <v>55</v>
      </c>
      <c r="E193" s="215">
        <f>ROUND(L198*0.15,2)</f>
        <v>0</v>
      </c>
      <c r="F193" s="270"/>
      <c r="G193" s="270"/>
      <c r="H193" s="270"/>
    </row>
    <row r="194" spans="1:13" ht="38.25" hidden="1" x14ac:dyDescent="0.2">
      <c r="A194" s="132" t="s">
        <v>308</v>
      </c>
      <c r="B194" s="69" t="s">
        <v>56</v>
      </c>
      <c r="C194" s="136" t="s">
        <v>417</v>
      </c>
      <c r="D194" s="178" t="s">
        <v>57</v>
      </c>
      <c r="E194" s="215">
        <f>E193*F193</f>
        <v>0</v>
      </c>
      <c r="F194" s="270"/>
      <c r="G194" s="270"/>
      <c r="H194" s="273"/>
      <c r="I194" s="137"/>
      <c r="J194" s="137"/>
    </row>
    <row r="195" spans="1:13" ht="25.5" hidden="1" x14ac:dyDescent="0.2">
      <c r="A195" s="132" t="s">
        <v>309</v>
      </c>
      <c r="B195" s="69" t="s">
        <v>23</v>
      </c>
      <c r="C195" s="127" t="s">
        <v>418</v>
      </c>
      <c r="D195" s="179" t="s">
        <v>36</v>
      </c>
      <c r="E195" s="215">
        <f>L198</f>
        <v>0</v>
      </c>
      <c r="F195" s="270"/>
      <c r="G195" s="270"/>
      <c r="H195" s="273"/>
      <c r="I195" s="138"/>
      <c r="J195" s="137"/>
    </row>
    <row r="196" spans="1:13" ht="36" hidden="1" x14ac:dyDescent="0.2">
      <c r="A196" s="132" t="s">
        <v>310</v>
      </c>
      <c r="B196" s="174" t="s">
        <v>595</v>
      </c>
      <c r="C196" s="127" t="s">
        <v>487</v>
      </c>
      <c r="D196" s="178" t="s">
        <v>55</v>
      </c>
      <c r="E196" s="215">
        <f>F195</f>
        <v>0</v>
      </c>
      <c r="F196" s="270"/>
      <c r="G196" s="270"/>
      <c r="H196" s="270"/>
    </row>
    <row r="197" spans="1:13" ht="24" hidden="1" x14ac:dyDescent="0.2">
      <c r="A197" s="132" t="s">
        <v>311</v>
      </c>
      <c r="B197" s="186" t="s">
        <v>596</v>
      </c>
      <c r="C197" s="127" t="s">
        <v>419</v>
      </c>
      <c r="D197" s="135" t="s">
        <v>57</v>
      </c>
      <c r="E197" s="215">
        <f>F196</f>
        <v>0</v>
      </c>
      <c r="F197" s="270"/>
      <c r="G197" s="270"/>
      <c r="H197" s="270"/>
      <c r="M197" s="21"/>
    </row>
    <row r="198" spans="1:13" ht="76.5" hidden="1" x14ac:dyDescent="0.2">
      <c r="A198" s="132" t="s">
        <v>312</v>
      </c>
      <c r="B198" s="186" t="s">
        <v>218</v>
      </c>
      <c r="C198" s="127" t="s">
        <v>420</v>
      </c>
      <c r="D198" s="139" t="s">
        <v>55</v>
      </c>
      <c r="E198" s="336">
        <f>E193</f>
        <v>0</v>
      </c>
      <c r="F198" s="270"/>
      <c r="G198" s="274"/>
      <c r="H198" s="270"/>
      <c r="J198" s="141"/>
      <c r="K198" s="142"/>
      <c r="L198" s="124"/>
    </row>
    <row r="199" spans="1:13" s="243" customFormat="1" ht="38.25" hidden="1" x14ac:dyDescent="0.2">
      <c r="A199" s="132" t="s">
        <v>313</v>
      </c>
      <c r="B199" s="174" t="s">
        <v>219</v>
      </c>
      <c r="C199" s="127" t="s">
        <v>497</v>
      </c>
      <c r="D199" s="145" t="s">
        <v>36</v>
      </c>
      <c r="E199" s="215">
        <f>L200</f>
        <v>0</v>
      </c>
      <c r="F199" s="275"/>
      <c r="G199" s="275"/>
      <c r="H199" s="275"/>
      <c r="J199" s="244"/>
      <c r="K199" s="245"/>
      <c r="L199" s="245"/>
    </row>
    <row r="200" spans="1:13" ht="38.25" hidden="1" x14ac:dyDescent="0.2">
      <c r="A200" s="132" t="s">
        <v>314</v>
      </c>
      <c r="B200" s="186" t="s">
        <v>221</v>
      </c>
      <c r="C200" s="127" t="s">
        <v>421</v>
      </c>
      <c r="D200" s="146" t="s">
        <v>36</v>
      </c>
      <c r="E200" s="335">
        <f>L199</f>
        <v>0</v>
      </c>
      <c r="F200" s="270"/>
      <c r="G200" s="270"/>
      <c r="H200" s="270"/>
      <c r="L200" s="245"/>
    </row>
    <row r="201" spans="1:13" s="248" customFormat="1" ht="44.25" hidden="1" customHeight="1" x14ac:dyDescent="0.2">
      <c r="A201" s="132" t="s">
        <v>315</v>
      </c>
      <c r="B201" s="186" t="s">
        <v>220</v>
      </c>
      <c r="C201" s="136" t="s">
        <v>518</v>
      </c>
      <c r="D201" s="145" t="s">
        <v>58</v>
      </c>
      <c r="E201" s="215">
        <f>E199*520*0.0012</f>
        <v>0</v>
      </c>
      <c r="F201" s="270"/>
      <c r="G201" s="270"/>
      <c r="H201" s="270"/>
      <c r="L201" s="245"/>
    </row>
    <row r="202" spans="1:13" ht="36" hidden="1" x14ac:dyDescent="0.2">
      <c r="A202" s="132" t="s">
        <v>617</v>
      </c>
      <c r="B202" s="186" t="s">
        <v>220</v>
      </c>
      <c r="C202" s="136" t="s">
        <v>509</v>
      </c>
      <c r="D202" s="145" t="s">
        <v>58</v>
      </c>
      <c r="E202" s="215">
        <f>E200*520*0.0005</f>
        <v>0</v>
      </c>
      <c r="F202" s="270"/>
      <c r="G202" s="270"/>
      <c r="H202" s="270"/>
      <c r="J202" s="125" t="s">
        <v>163</v>
      </c>
      <c r="K202" s="140"/>
      <c r="L202" s="124"/>
    </row>
    <row r="203" spans="1:13" ht="89.25" hidden="1" x14ac:dyDescent="0.2">
      <c r="A203" s="132" t="s">
        <v>618</v>
      </c>
      <c r="B203" s="186" t="s">
        <v>223</v>
      </c>
      <c r="C203" s="127" t="s">
        <v>422</v>
      </c>
      <c r="D203" s="145" t="s">
        <v>55</v>
      </c>
      <c r="E203" s="215">
        <f>E200*0.03</f>
        <v>0</v>
      </c>
      <c r="F203" s="270"/>
      <c r="G203" s="270"/>
      <c r="H203" s="270"/>
      <c r="J203" s="219" t="s">
        <v>365</v>
      </c>
    </row>
    <row r="204" spans="1:13" hidden="1" x14ac:dyDescent="0.2">
      <c r="A204" s="132" t="s">
        <v>316</v>
      </c>
      <c r="B204" s="133" t="s">
        <v>167</v>
      </c>
      <c r="C204" s="134"/>
      <c r="D204" s="145"/>
      <c r="E204" s="215"/>
      <c r="F204" s="270"/>
      <c r="G204" s="270"/>
      <c r="H204" s="270"/>
    </row>
    <row r="205" spans="1:13" ht="38.25" hidden="1" x14ac:dyDescent="0.2">
      <c r="A205" s="144" t="s">
        <v>317</v>
      </c>
      <c r="B205" s="174" t="s">
        <v>222</v>
      </c>
      <c r="C205" s="178" t="s">
        <v>522</v>
      </c>
      <c r="D205" s="145" t="s">
        <v>63</v>
      </c>
      <c r="E205" s="215">
        <f>L202</f>
        <v>0</v>
      </c>
      <c r="F205" s="270"/>
      <c r="G205" s="270"/>
      <c r="H205" s="270"/>
    </row>
    <row r="206" spans="1:13" hidden="1" x14ac:dyDescent="0.2">
      <c r="A206" s="130" t="s">
        <v>318</v>
      </c>
      <c r="B206" s="439" t="s">
        <v>371</v>
      </c>
      <c r="C206" s="440"/>
      <c r="D206" s="440"/>
      <c r="E206" s="441"/>
      <c r="F206" s="270"/>
      <c r="G206" s="270"/>
      <c r="H206" s="270"/>
    </row>
    <row r="207" spans="1:13" hidden="1" x14ac:dyDescent="0.2">
      <c r="A207" s="132" t="s">
        <v>361</v>
      </c>
      <c r="B207" s="133" t="s">
        <v>20</v>
      </c>
      <c r="C207" s="134"/>
      <c r="D207" s="145"/>
      <c r="E207" s="215"/>
      <c r="F207" s="270"/>
      <c r="G207" s="270"/>
      <c r="H207" s="270"/>
    </row>
    <row r="208" spans="1:13" ht="25.5" hidden="1" x14ac:dyDescent="0.2">
      <c r="A208" s="132" t="s">
        <v>320</v>
      </c>
      <c r="B208" s="69" t="s">
        <v>54</v>
      </c>
      <c r="C208" s="127" t="s">
        <v>476</v>
      </c>
      <c r="D208" s="135" t="s">
        <v>55</v>
      </c>
      <c r="E208" s="215">
        <f>ROUND(L213*0.15,2)</f>
        <v>0</v>
      </c>
      <c r="F208" s="270"/>
      <c r="G208" s="270"/>
      <c r="H208" s="270"/>
    </row>
    <row r="209" spans="1:13" ht="38.25" hidden="1" x14ac:dyDescent="0.2">
      <c r="A209" s="132" t="s">
        <v>321</v>
      </c>
      <c r="B209" s="69" t="s">
        <v>56</v>
      </c>
      <c r="C209" s="136" t="s">
        <v>423</v>
      </c>
      <c r="D209" s="135" t="s">
        <v>57</v>
      </c>
      <c r="E209" s="215">
        <f>E208*F208</f>
        <v>0</v>
      </c>
      <c r="F209" s="270"/>
      <c r="G209" s="270"/>
      <c r="H209" s="273"/>
      <c r="I209" s="137"/>
      <c r="J209" s="137"/>
    </row>
    <row r="210" spans="1:13" ht="25.5" hidden="1" x14ac:dyDescent="0.2">
      <c r="A210" s="132" t="s">
        <v>322</v>
      </c>
      <c r="B210" s="69" t="s">
        <v>23</v>
      </c>
      <c r="C210" s="127" t="s">
        <v>475</v>
      </c>
      <c r="D210" s="145" t="s">
        <v>36</v>
      </c>
      <c r="E210" s="215">
        <f>L213</f>
        <v>0</v>
      </c>
      <c r="F210" s="270"/>
      <c r="G210" s="270"/>
      <c r="H210" s="273"/>
      <c r="I210" s="138"/>
      <c r="J210" s="137"/>
    </row>
    <row r="211" spans="1:13" ht="30.75" hidden="1" customHeight="1" x14ac:dyDescent="0.2">
      <c r="A211" s="132" t="s">
        <v>323</v>
      </c>
      <c r="B211" s="174" t="s">
        <v>595</v>
      </c>
      <c r="C211" s="127" t="s">
        <v>424</v>
      </c>
      <c r="D211" s="135" t="s">
        <v>55</v>
      </c>
      <c r="E211" s="215">
        <f>F210</f>
        <v>0</v>
      </c>
      <c r="F211" s="270"/>
      <c r="G211" s="270"/>
      <c r="H211" s="270"/>
    </row>
    <row r="212" spans="1:13" ht="24" hidden="1" x14ac:dyDescent="0.2">
      <c r="A212" s="132" t="s">
        <v>324</v>
      </c>
      <c r="B212" s="186" t="s">
        <v>596</v>
      </c>
      <c r="C212" s="127" t="s">
        <v>425</v>
      </c>
      <c r="D212" s="135" t="s">
        <v>57</v>
      </c>
      <c r="E212" s="215">
        <f>F211</f>
        <v>0</v>
      </c>
      <c r="F212" s="270"/>
      <c r="G212" s="270"/>
      <c r="H212" s="270"/>
      <c r="M212" s="21"/>
    </row>
    <row r="213" spans="1:13" ht="76.5" hidden="1" x14ac:dyDescent="0.2">
      <c r="A213" s="132" t="s">
        <v>325</v>
      </c>
      <c r="B213" s="186" t="s">
        <v>218</v>
      </c>
      <c r="C213" s="127" t="s">
        <v>426</v>
      </c>
      <c r="D213" s="139" t="s">
        <v>55</v>
      </c>
      <c r="E213" s="336">
        <f>E208</f>
        <v>0</v>
      </c>
      <c r="F213" s="270"/>
      <c r="G213" s="274"/>
      <c r="H213" s="270"/>
      <c r="J213" s="141"/>
      <c r="K213" s="142"/>
      <c r="L213" s="124"/>
    </row>
    <row r="214" spans="1:13" s="243" customFormat="1" ht="38.25" hidden="1" x14ac:dyDescent="0.2">
      <c r="A214" s="132" t="s">
        <v>326</v>
      </c>
      <c r="B214" s="174" t="s">
        <v>219</v>
      </c>
      <c r="C214" s="127" t="s">
        <v>498</v>
      </c>
      <c r="D214" s="145" t="s">
        <v>36</v>
      </c>
      <c r="E214" s="215">
        <f>L215</f>
        <v>0</v>
      </c>
      <c r="F214" s="275"/>
      <c r="G214" s="275"/>
      <c r="H214" s="275"/>
      <c r="J214" s="244"/>
      <c r="K214" s="245"/>
      <c r="L214" s="245"/>
    </row>
    <row r="215" spans="1:13" ht="38.25" hidden="1" x14ac:dyDescent="0.2">
      <c r="A215" s="132" t="s">
        <v>327</v>
      </c>
      <c r="B215" s="186" t="s">
        <v>221</v>
      </c>
      <c r="C215" s="127" t="s">
        <v>427</v>
      </c>
      <c r="D215" s="146" t="s">
        <v>36</v>
      </c>
      <c r="E215" s="335">
        <f>L214</f>
        <v>0</v>
      </c>
      <c r="F215" s="270"/>
      <c r="G215" s="270"/>
      <c r="H215" s="270"/>
      <c r="L215" s="245"/>
    </row>
    <row r="216" spans="1:13" s="248" customFormat="1" ht="48" hidden="1" customHeight="1" x14ac:dyDescent="0.2">
      <c r="A216" s="132" t="s">
        <v>328</v>
      </c>
      <c r="B216" s="186" t="s">
        <v>220</v>
      </c>
      <c r="C216" s="136" t="s">
        <v>519</v>
      </c>
      <c r="D216" s="145" t="s">
        <v>58</v>
      </c>
      <c r="E216" s="215">
        <f>E214*520*0.0012</f>
        <v>0</v>
      </c>
      <c r="F216" s="270"/>
      <c r="G216" s="270"/>
      <c r="H216" s="270"/>
      <c r="L216" s="245"/>
    </row>
    <row r="217" spans="1:13" ht="36" hidden="1" x14ac:dyDescent="0.2">
      <c r="A217" s="132" t="s">
        <v>619</v>
      </c>
      <c r="B217" s="186" t="s">
        <v>220</v>
      </c>
      <c r="C217" s="136" t="s">
        <v>510</v>
      </c>
      <c r="D217" s="145" t="s">
        <v>58</v>
      </c>
      <c r="E217" s="215">
        <f>E215*520*0.0005</f>
        <v>0</v>
      </c>
      <c r="F217" s="270"/>
      <c r="G217" s="270"/>
      <c r="H217" s="270"/>
      <c r="J217" s="125"/>
      <c r="K217" s="140"/>
      <c r="L217" s="124"/>
    </row>
    <row r="218" spans="1:13" ht="65.25" hidden="1" customHeight="1" x14ac:dyDescent="0.2">
      <c r="A218" s="132" t="s">
        <v>620</v>
      </c>
      <c r="B218" s="186" t="s">
        <v>223</v>
      </c>
      <c r="C218" s="127" t="s">
        <v>477</v>
      </c>
      <c r="D218" s="145" t="s">
        <v>55</v>
      </c>
      <c r="E218" s="215">
        <f>E215*0.03</f>
        <v>0</v>
      </c>
      <c r="F218" s="270"/>
      <c r="G218" s="270"/>
      <c r="H218" s="270"/>
      <c r="J218" s="219"/>
    </row>
    <row r="219" spans="1:13" hidden="1" x14ac:dyDescent="0.2">
      <c r="A219" s="132" t="s">
        <v>329</v>
      </c>
      <c r="B219" s="133" t="s">
        <v>167</v>
      </c>
      <c r="C219" s="134"/>
      <c r="D219" s="145"/>
      <c r="E219" s="215"/>
      <c r="F219" s="270"/>
      <c r="G219" s="270"/>
      <c r="H219" s="270"/>
    </row>
    <row r="220" spans="1:13" ht="38.25" hidden="1" x14ac:dyDescent="0.2">
      <c r="A220" s="132" t="s">
        <v>330</v>
      </c>
      <c r="B220" s="174" t="s">
        <v>222</v>
      </c>
      <c r="C220" s="178" t="s">
        <v>428</v>
      </c>
      <c r="D220" s="145" t="s">
        <v>63</v>
      </c>
      <c r="E220" s="215">
        <f>L217</f>
        <v>0</v>
      </c>
      <c r="F220" s="270"/>
      <c r="G220" s="270"/>
      <c r="H220" s="270"/>
    </row>
    <row r="221" spans="1:13" ht="13.5" hidden="1" thickBot="1" x14ac:dyDescent="0.25">
      <c r="A221" s="147" t="s">
        <v>331</v>
      </c>
      <c r="B221" s="442" t="s">
        <v>373</v>
      </c>
      <c r="C221" s="443"/>
      <c r="D221" s="443"/>
      <c r="E221" s="444"/>
      <c r="F221" s="270"/>
      <c r="G221" s="270"/>
      <c r="H221" s="270"/>
    </row>
    <row r="222" spans="1:13" hidden="1" x14ac:dyDescent="0.2">
      <c r="A222" s="132" t="s">
        <v>362</v>
      </c>
      <c r="B222" s="133" t="s">
        <v>20</v>
      </c>
      <c r="C222" s="134"/>
      <c r="D222" s="145"/>
      <c r="E222" s="215"/>
      <c r="F222" s="270"/>
      <c r="G222" s="270"/>
      <c r="H222" s="270"/>
    </row>
    <row r="223" spans="1:13" ht="25.5" hidden="1" x14ac:dyDescent="0.2">
      <c r="A223" s="132" t="s">
        <v>332</v>
      </c>
      <c r="B223" s="69" t="s">
        <v>54</v>
      </c>
      <c r="C223" s="127" t="s">
        <v>478</v>
      </c>
      <c r="D223" s="135" t="s">
        <v>55</v>
      </c>
      <c r="E223" s="215">
        <f>ROUND(L228*0.15,2)</f>
        <v>0</v>
      </c>
      <c r="F223" s="270"/>
      <c r="G223" s="270"/>
      <c r="H223" s="270"/>
    </row>
    <row r="224" spans="1:13" ht="38.25" hidden="1" x14ac:dyDescent="0.2">
      <c r="A224" s="132" t="s">
        <v>333</v>
      </c>
      <c r="B224" s="69" t="s">
        <v>56</v>
      </c>
      <c r="C224" s="136" t="s">
        <v>429</v>
      </c>
      <c r="D224" s="135" t="s">
        <v>57</v>
      </c>
      <c r="E224" s="215">
        <f>E223*F223</f>
        <v>0</v>
      </c>
      <c r="F224" s="270"/>
      <c r="G224" s="270"/>
      <c r="H224" s="273"/>
      <c r="I224" s="137"/>
      <c r="J224" s="137"/>
    </row>
    <row r="225" spans="1:13" ht="25.5" hidden="1" x14ac:dyDescent="0.2">
      <c r="A225" s="132" t="s">
        <v>334</v>
      </c>
      <c r="B225" s="69" t="s">
        <v>23</v>
      </c>
      <c r="C225" s="127" t="s">
        <v>430</v>
      </c>
      <c r="D225" s="145" t="s">
        <v>36</v>
      </c>
      <c r="E225" s="215">
        <f>L228</f>
        <v>0</v>
      </c>
      <c r="F225" s="270"/>
      <c r="G225" s="270"/>
      <c r="H225" s="273"/>
      <c r="I225" s="138"/>
      <c r="J225" s="137"/>
    </row>
    <row r="226" spans="1:13" ht="24" hidden="1" customHeight="1" x14ac:dyDescent="0.2">
      <c r="A226" s="132" t="s">
        <v>335</v>
      </c>
      <c r="B226" s="174" t="s">
        <v>595</v>
      </c>
      <c r="C226" s="127" t="s">
        <v>431</v>
      </c>
      <c r="D226" s="135" t="s">
        <v>55</v>
      </c>
      <c r="E226" s="215">
        <f>F225</f>
        <v>0</v>
      </c>
      <c r="F226" s="270"/>
      <c r="G226" s="270"/>
      <c r="H226" s="270"/>
    </row>
    <row r="227" spans="1:13" ht="25.5" hidden="1" customHeight="1" x14ac:dyDescent="0.2">
      <c r="A227" s="132" t="s">
        <v>336</v>
      </c>
      <c r="B227" s="186" t="s">
        <v>596</v>
      </c>
      <c r="C227" s="127" t="s">
        <v>432</v>
      </c>
      <c r="D227" s="135" t="s">
        <v>57</v>
      </c>
      <c r="E227" s="215">
        <f>F226</f>
        <v>0</v>
      </c>
      <c r="F227" s="270"/>
      <c r="G227" s="270"/>
      <c r="H227" s="270"/>
      <c r="M227" s="21"/>
    </row>
    <row r="228" spans="1:13" ht="76.5" hidden="1" x14ac:dyDescent="0.2">
      <c r="A228" s="132" t="s">
        <v>337</v>
      </c>
      <c r="B228" s="186" t="s">
        <v>218</v>
      </c>
      <c r="C228" s="127" t="s">
        <v>433</v>
      </c>
      <c r="D228" s="139" t="s">
        <v>55</v>
      </c>
      <c r="E228" s="336">
        <f>E223</f>
        <v>0</v>
      </c>
      <c r="F228" s="270"/>
      <c r="G228" s="274"/>
      <c r="H228" s="270"/>
      <c r="J228" s="141"/>
      <c r="K228" s="142"/>
      <c r="L228" s="124"/>
    </row>
    <row r="229" spans="1:13" s="243" customFormat="1" ht="38.25" hidden="1" x14ac:dyDescent="0.2">
      <c r="A229" s="132" t="s">
        <v>338</v>
      </c>
      <c r="B229" s="174" t="s">
        <v>219</v>
      </c>
      <c r="C229" s="127" t="s">
        <v>499</v>
      </c>
      <c r="D229" s="145" t="s">
        <v>36</v>
      </c>
      <c r="E229" s="215">
        <f>L230</f>
        <v>0</v>
      </c>
      <c r="F229" s="275"/>
      <c r="G229" s="275"/>
      <c r="H229" s="275"/>
      <c r="J229" s="244"/>
      <c r="K229" s="245"/>
      <c r="L229" s="245"/>
    </row>
    <row r="230" spans="1:13" ht="38.25" hidden="1" x14ac:dyDescent="0.2">
      <c r="A230" s="132" t="s">
        <v>339</v>
      </c>
      <c r="B230" s="186" t="s">
        <v>221</v>
      </c>
      <c r="C230" s="127" t="s">
        <v>434</v>
      </c>
      <c r="D230" s="146" t="s">
        <v>36</v>
      </c>
      <c r="E230" s="335">
        <f>L229</f>
        <v>0</v>
      </c>
      <c r="F230" s="270"/>
      <c r="G230" s="270"/>
      <c r="H230" s="270"/>
      <c r="L230" s="245"/>
    </row>
    <row r="231" spans="1:13" s="248" customFormat="1" ht="54.75" hidden="1" customHeight="1" x14ac:dyDescent="0.2">
      <c r="A231" s="132" t="s">
        <v>340</v>
      </c>
      <c r="B231" s="186" t="s">
        <v>220</v>
      </c>
      <c r="C231" s="136" t="s">
        <v>520</v>
      </c>
      <c r="D231" s="145" t="s">
        <v>58</v>
      </c>
      <c r="E231" s="215">
        <f>E229*520*0.0012</f>
        <v>0</v>
      </c>
      <c r="F231" s="270"/>
      <c r="G231" s="270"/>
      <c r="H231" s="270"/>
      <c r="L231" s="245"/>
    </row>
    <row r="232" spans="1:13" ht="36" hidden="1" x14ac:dyDescent="0.2">
      <c r="A232" s="132" t="s">
        <v>621</v>
      </c>
      <c r="B232" s="186" t="s">
        <v>220</v>
      </c>
      <c r="C232" s="136" t="s">
        <v>511</v>
      </c>
      <c r="D232" s="145" t="s">
        <v>58</v>
      </c>
      <c r="E232" s="215">
        <f>E230*520*0.0005</f>
        <v>0</v>
      </c>
      <c r="F232" s="270"/>
      <c r="G232" s="270"/>
      <c r="H232" s="270"/>
      <c r="J232" s="125" t="s">
        <v>163</v>
      </c>
      <c r="K232" s="140"/>
      <c r="L232" s="124"/>
    </row>
    <row r="233" spans="1:13" ht="69.75" hidden="1" customHeight="1" x14ac:dyDescent="0.2">
      <c r="A233" s="132" t="s">
        <v>622</v>
      </c>
      <c r="B233" s="186" t="s">
        <v>223</v>
      </c>
      <c r="C233" s="127" t="s">
        <v>435</v>
      </c>
      <c r="D233" s="145" t="s">
        <v>55</v>
      </c>
      <c r="E233" s="215">
        <f>E230*0.03</f>
        <v>0</v>
      </c>
      <c r="F233" s="270"/>
      <c r="G233" s="270"/>
      <c r="H233" s="270"/>
      <c r="J233" s="219" t="s">
        <v>365</v>
      </c>
    </row>
    <row r="234" spans="1:13" hidden="1" x14ac:dyDescent="0.2">
      <c r="A234" s="132" t="s">
        <v>341</v>
      </c>
      <c r="B234" s="133" t="s">
        <v>167</v>
      </c>
      <c r="C234" s="134"/>
      <c r="D234" s="145"/>
      <c r="E234" s="215"/>
      <c r="F234" s="270"/>
      <c r="G234" s="270"/>
      <c r="H234" s="270"/>
    </row>
    <row r="235" spans="1:13" ht="38.25" hidden="1" x14ac:dyDescent="0.2">
      <c r="A235" s="144" t="s">
        <v>342</v>
      </c>
      <c r="B235" s="174" t="s">
        <v>222</v>
      </c>
      <c r="C235" s="178" t="s">
        <v>436</v>
      </c>
      <c r="D235" s="145" t="s">
        <v>63</v>
      </c>
      <c r="E235" s="215">
        <f>L232</f>
        <v>0</v>
      </c>
      <c r="F235" s="270"/>
      <c r="G235" s="270"/>
      <c r="H235" s="270"/>
    </row>
    <row r="236" spans="1:13" ht="13.5" hidden="1" thickBot="1" x14ac:dyDescent="0.25">
      <c r="A236" s="147" t="s">
        <v>343</v>
      </c>
      <c r="B236" s="442" t="s">
        <v>372</v>
      </c>
      <c r="C236" s="443"/>
      <c r="D236" s="443"/>
      <c r="E236" s="444"/>
      <c r="F236" s="270"/>
      <c r="G236" s="270"/>
      <c r="H236" s="270"/>
    </row>
    <row r="237" spans="1:13" hidden="1" x14ac:dyDescent="0.2">
      <c r="A237" s="132" t="s">
        <v>363</v>
      </c>
      <c r="B237" s="133" t="s">
        <v>20</v>
      </c>
      <c r="C237" s="134"/>
      <c r="D237" s="145"/>
      <c r="E237" s="215"/>
      <c r="F237" s="270"/>
      <c r="G237" s="270"/>
      <c r="H237" s="270"/>
    </row>
    <row r="238" spans="1:13" ht="25.5" hidden="1" x14ac:dyDescent="0.2">
      <c r="A238" s="132" t="s">
        <v>344</v>
      </c>
      <c r="B238" s="69" t="s">
        <v>54</v>
      </c>
      <c r="C238" s="127" t="s">
        <v>479</v>
      </c>
      <c r="D238" s="135" t="s">
        <v>55</v>
      </c>
      <c r="E238" s="215">
        <f>ROUND(L243*0.15,2)</f>
        <v>0</v>
      </c>
      <c r="F238" s="270"/>
      <c r="G238" s="270"/>
      <c r="H238" s="270"/>
    </row>
    <row r="239" spans="1:13" ht="38.25" hidden="1" x14ac:dyDescent="0.2">
      <c r="A239" s="132" t="s">
        <v>345</v>
      </c>
      <c r="B239" s="69" t="s">
        <v>56</v>
      </c>
      <c r="C239" s="136" t="s">
        <v>437</v>
      </c>
      <c r="D239" s="135" t="s">
        <v>57</v>
      </c>
      <c r="E239" s="215">
        <f>E238*F238</f>
        <v>0</v>
      </c>
      <c r="F239" s="270"/>
      <c r="G239" s="270"/>
      <c r="H239" s="273"/>
      <c r="I239" s="137"/>
      <c r="J239" s="137"/>
    </row>
    <row r="240" spans="1:13" ht="25.5" hidden="1" x14ac:dyDescent="0.2">
      <c r="A240" s="132" t="s">
        <v>346</v>
      </c>
      <c r="B240" s="69" t="s">
        <v>23</v>
      </c>
      <c r="C240" s="127" t="s">
        <v>438</v>
      </c>
      <c r="D240" s="145" t="s">
        <v>36</v>
      </c>
      <c r="E240" s="215">
        <f>L243</f>
        <v>0</v>
      </c>
      <c r="F240" s="270"/>
      <c r="G240" s="270"/>
      <c r="H240" s="273"/>
      <c r="I240" s="138"/>
      <c r="J240" s="137"/>
    </row>
    <row r="241" spans="1:13" ht="24" hidden="1" customHeight="1" x14ac:dyDescent="0.2">
      <c r="A241" s="132" t="s">
        <v>347</v>
      </c>
      <c r="B241" s="174" t="s">
        <v>595</v>
      </c>
      <c r="C241" s="127" t="s">
        <v>439</v>
      </c>
      <c r="D241" s="135" t="s">
        <v>55</v>
      </c>
      <c r="E241" s="215">
        <f>F240</f>
        <v>0</v>
      </c>
      <c r="F241" s="270"/>
      <c r="G241" s="270"/>
      <c r="H241" s="270"/>
    </row>
    <row r="242" spans="1:13" ht="25.5" hidden="1" customHeight="1" x14ac:dyDescent="0.2">
      <c r="A242" s="132" t="s">
        <v>348</v>
      </c>
      <c r="B242" s="186" t="s">
        <v>596</v>
      </c>
      <c r="C242" s="127" t="s">
        <v>440</v>
      </c>
      <c r="D242" s="135" t="s">
        <v>57</v>
      </c>
      <c r="E242" s="215">
        <f>F241</f>
        <v>0</v>
      </c>
      <c r="F242" s="270"/>
      <c r="G242" s="270"/>
      <c r="H242" s="270"/>
      <c r="M242" s="21"/>
    </row>
    <row r="243" spans="1:13" ht="76.5" hidden="1" x14ac:dyDescent="0.2">
      <c r="A243" s="132" t="s">
        <v>349</v>
      </c>
      <c r="B243" s="186" t="s">
        <v>218</v>
      </c>
      <c r="C243" s="127" t="s">
        <v>480</v>
      </c>
      <c r="D243" s="139" t="s">
        <v>55</v>
      </c>
      <c r="E243" s="336">
        <f>E238</f>
        <v>0</v>
      </c>
      <c r="F243" s="270"/>
      <c r="G243" s="274"/>
      <c r="H243" s="270"/>
      <c r="J243" s="141"/>
      <c r="K243" s="142"/>
      <c r="L243" s="218"/>
    </row>
    <row r="244" spans="1:13" s="243" customFormat="1" ht="38.25" hidden="1" x14ac:dyDescent="0.2">
      <c r="A244" s="132" t="s">
        <v>350</v>
      </c>
      <c r="B244" s="174" t="s">
        <v>219</v>
      </c>
      <c r="C244" s="127" t="s">
        <v>488</v>
      </c>
      <c r="D244" s="145" t="s">
        <v>36</v>
      </c>
      <c r="E244" s="215">
        <f>L245</f>
        <v>0</v>
      </c>
      <c r="F244" s="275"/>
      <c r="G244" s="275"/>
      <c r="H244" s="275"/>
      <c r="J244" s="244"/>
      <c r="K244" s="245"/>
      <c r="L244" s="246"/>
    </row>
    <row r="245" spans="1:13" ht="38.25" hidden="1" x14ac:dyDescent="0.2">
      <c r="A245" s="132" t="s">
        <v>351</v>
      </c>
      <c r="B245" s="186" t="s">
        <v>221</v>
      </c>
      <c r="C245" s="127" t="s">
        <v>441</v>
      </c>
      <c r="D245" s="146" t="s">
        <v>36</v>
      </c>
      <c r="E245" s="335">
        <f>L244</f>
        <v>0</v>
      </c>
      <c r="F245" s="270"/>
      <c r="G245" s="270"/>
      <c r="H245" s="270"/>
      <c r="L245" s="246"/>
    </row>
    <row r="246" spans="1:13" s="248" customFormat="1" ht="55.5" hidden="1" customHeight="1" x14ac:dyDescent="0.2">
      <c r="A246" s="132" t="s">
        <v>352</v>
      </c>
      <c r="B246" s="186" t="s">
        <v>220</v>
      </c>
      <c r="C246" s="136" t="s">
        <v>521</v>
      </c>
      <c r="D246" s="145" t="s">
        <v>58</v>
      </c>
      <c r="E246" s="215">
        <f>E244*520*0.0012</f>
        <v>0</v>
      </c>
      <c r="F246" s="270"/>
      <c r="G246" s="270"/>
      <c r="H246" s="270"/>
      <c r="L246" s="246"/>
    </row>
    <row r="247" spans="1:13" ht="36" hidden="1" x14ac:dyDescent="0.2">
      <c r="A247" s="132" t="s">
        <v>623</v>
      </c>
      <c r="B247" s="186" t="s">
        <v>220</v>
      </c>
      <c r="C247" s="136" t="s">
        <v>512</v>
      </c>
      <c r="D247" s="145" t="s">
        <v>58</v>
      </c>
      <c r="E247" s="215">
        <f>E245*520*0.0005</f>
        <v>0</v>
      </c>
      <c r="F247" s="270"/>
      <c r="G247" s="270"/>
      <c r="H247" s="270"/>
      <c r="J247" s="125"/>
      <c r="K247" s="140"/>
      <c r="L247" s="124"/>
    </row>
    <row r="248" spans="1:13" ht="76.5" hidden="1" x14ac:dyDescent="0.2">
      <c r="A248" s="132" t="s">
        <v>624</v>
      </c>
      <c r="B248" s="186" t="s">
        <v>443</v>
      </c>
      <c r="C248" s="127" t="s">
        <v>442</v>
      </c>
      <c r="D248" s="145" t="s">
        <v>55</v>
      </c>
      <c r="E248" s="215">
        <f>E245*0.03</f>
        <v>0</v>
      </c>
      <c r="F248" s="270"/>
      <c r="G248" s="270"/>
      <c r="H248" s="270"/>
      <c r="J248" s="219"/>
    </row>
    <row r="249" spans="1:13" hidden="1" x14ac:dyDescent="0.2">
      <c r="A249" s="132" t="s">
        <v>353</v>
      </c>
      <c r="B249" s="133" t="s">
        <v>167</v>
      </c>
      <c r="C249" s="134"/>
      <c r="D249" s="145"/>
      <c r="E249" s="215"/>
      <c r="F249" s="270"/>
      <c r="G249" s="270"/>
      <c r="H249" s="270"/>
    </row>
    <row r="250" spans="1:13" ht="38.25" hidden="1" x14ac:dyDescent="0.2">
      <c r="A250" s="144" t="s">
        <v>354</v>
      </c>
      <c r="B250" s="214" t="s">
        <v>222</v>
      </c>
      <c r="C250" s="178" t="s">
        <v>444</v>
      </c>
      <c r="D250" s="145" t="s">
        <v>63</v>
      </c>
      <c r="E250" s="215">
        <f>L247</f>
        <v>0</v>
      </c>
      <c r="F250" s="270"/>
      <c r="G250" s="270"/>
      <c r="H250" s="270"/>
    </row>
    <row r="251" spans="1:13" ht="13.5" hidden="1" thickBot="1" x14ac:dyDescent="0.25">
      <c r="A251" s="147" t="s">
        <v>554</v>
      </c>
      <c r="B251" s="442" t="s">
        <v>539</v>
      </c>
      <c r="C251" s="443"/>
      <c r="D251" s="443"/>
      <c r="E251" s="444"/>
    </row>
    <row r="252" spans="1:13" hidden="1" x14ac:dyDescent="0.2">
      <c r="A252" s="132" t="s">
        <v>555</v>
      </c>
      <c r="B252" s="133" t="s">
        <v>20</v>
      </c>
      <c r="C252" s="134"/>
      <c r="D252" s="145"/>
      <c r="E252" s="215"/>
    </row>
    <row r="253" spans="1:13" ht="36" hidden="1" x14ac:dyDescent="0.2">
      <c r="A253" s="132" t="s">
        <v>556</v>
      </c>
      <c r="B253" s="69" t="s">
        <v>54</v>
      </c>
      <c r="C253" s="127" t="s">
        <v>594</v>
      </c>
      <c r="D253" s="135" t="s">
        <v>55</v>
      </c>
      <c r="E253" s="215">
        <f>ROUND(L258*0.15,2)</f>
        <v>0</v>
      </c>
      <c r="F253" s="270"/>
      <c r="G253" s="270"/>
      <c r="H253" s="270"/>
      <c r="I253" s="279"/>
      <c r="J253" s="279"/>
      <c r="K253" s="279"/>
      <c r="L253" s="279"/>
      <c r="M253" s="279"/>
    </row>
    <row r="254" spans="1:13" ht="38.25" hidden="1" x14ac:dyDescent="0.2">
      <c r="A254" s="132" t="s">
        <v>557</v>
      </c>
      <c r="B254" s="69" t="s">
        <v>56</v>
      </c>
      <c r="C254" s="136" t="s">
        <v>540</v>
      </c>
      <c r="D254" s="135" t="s">
        <v>57</v>
      </c>
      <c r="E254" s="215">
        <f>E253*F253</f>
        <v>0</v>
      </c>
      <c r="F254" s="270"/>
      <c r="G254" s="270"/>
      <c r="H254" s="273"/>
      <c r="I254" s="137"/>
      <c r="J254" s="137"/>
      <c r="K254" s="279"/>
      <c r="L254" s="279"/>
      <c r="M254" s="279"/>
    </row>
    <row r="255" spans="1:13" ht="25.5" hidden="1" x14ac:dyDescent="0.2">
      <c r="A255" s="132" t="s">
        <v>558</v>
      </c>
      <c r="B255" s="69" t="s">
        <v>23</v>
      </c>
      <c r="C255" s="127" t="s">
        <v>541</v>
      </c>
      <c r="D255" s="145" t="s">
        <v>36</v>
      </c>
      <c r="E255" s="215">
        <f>L258</f>
        <v>0</v>
      </c>
      <c r="F255" s="270"/>
      <c r="G255" s="270"/>
      <c r="H255" s="273"/>
      <c r="I255" s="138"/>
      <c r="J255" s="137"/>
      <c r="K255" s="279"/>
      <c r="L255" s="279"/>
      <c r="M255" s="279"/>
    </row>
    <row r="256" spans="1:13" ht="24" hidden="1" customHeight="1" x14ac:dyDescent="0.2">
      <c r="A256" s="132" t="s">
        <v>559</v>
      </c>
      <c r="B256" s="174" t="s">
        <v>595</v>
      </c>
      <c r="C256" s="127" t="s">
        <v>632</v>
      </c>
      <c r="D256" s="135" t="s">
        <v>55</v>
      </c>
      <c r="E256" s="215">
        <f>F255</f>
        <v>0</v>
      </c>
      <c r="F256" s="270"/>
      <c r="G256" s="270"/>
      <c r="H256" s="270"/>
      <c r="I256" s="279"/>
      <c r="J256" s="279"/>
      <c r="K256" s="279"/>
      <c r="L256" s="279"/>
      <c r="M256" s="279"/>
    </row>
    <row r="257" spans="1:13" ht="25.5" hidden="1" customHeight="1" x14ac:dyDescent="0.2">
      <c r="A257" s="132" t="s">
        <v>560</v>
      </c>
      <c r="B257" s="186" t="s">
        <v>596</v>
      </c>
      <c r="C257" s="127" t="s">
        <v>633</v>
      </c>
      <c r="D257" s="135" t="s">
        <v>57</v>
      </c>
      <c r="E257" s="215">
        <f>F256</f>
        <v>0</v>
      </c>
      <c r="F257" s="270"/>
      <c r="G257" s="270"/>
      <c r="H257" s="270"/>
      <c r="I257" s="279"/>
      <c r="J257" s="279"/>
      <c r="K257" s="279"/>
      <c r="L257" s="279"/>
      <c r="M257" s="21"/>
    </row>
    <row r="258" spans="1:13" ht="76.5" hidden="1" x14ac:dyDescent="0.2">
      <c r="A258" s="132" t="s">
        <v>561</v>
      </c>
      <c r="B258" s="186" t="s">
        <v>218</v>
      </c>
      <c r="C258" s="127" t="s">
        <v>542</v>
      </c>
      <c r="D258" s="139" t="s">
        <v>55</v>
      </c>
      <c r="E258" s="336">
        <f>E253</f>
        <v>0</v>
      </c>
      <c r="F258" s="270"/>
      <c r="G258" s="274"/>
      <c r="H258" s="270"/>
      <c r="I258" s="279"/>
      <c r="J258" s="141"/>
      <c r="K258" s="142"/>
      <c r="L258" s="218"/>
      <c r="M258" s="279"/>
    </row>
    <row r="259" spans="1:13" ht="38.25" hidden="1" x14ac:dyDescent="0.2">
      <c r="A259" s="132" t="s">
        <v>562</v>
      </c>
      <c r="B259" s="174" t="s">
        <v>219</v>
      </c>
      <c r="C259" s="127" t="s">
        <v>543</v>
      </c>
      <c r="D259" s="145" t="s">
        <v>36</v>
      </c>
      <c r="E259" s="215">
        <f>L260</f>
        <v>0</v>
      </c>
      <c r="F259" s="275"/>
      <c r="G259" s="275"/>
      <c r="H259" s="275"/>
      <c r="I259" s="243"/>
      <c r="J259" s="244" t="s">
        <v>162</v>
      </c>
      <c r="K259" s="245"/>
      <c r="L259" s="246" t="e">
        <f>'Memoria de calculo 1'!#REF!</f>
        <v>#REF!</v>
      </c>
      <c r="M259" s="243"/>
    </row>
    <row r="260" spans="1:13" ht="38.25" hidden="1" x14ac:dyDescent="0.2">
      <c r="A260" s="132" t="s">
        <v>563</v>
      </c>
      <c r="B260" s="186" t="s">
        <v>221</v>
      </c>
      <c r="C260" s="127" t="s">
        <v>544</v>
      </c>
      <c r="D260" s="146" t="s">
        <v>36</v>
      </c>
      <c r="E260" s="335" t="e">
        <f>L259</f>
        <v>#REF!</v>
      </c>
      <c r="F260" s="270"/>
      <c r="G260" s="270"/>
      <c r="H260" s="270"/>
      <c r="I260" s="279"/>
      <c r="J260" s="279"/>
      <c r="K260" s="279"/>
      <c r="L260" s="246"/>
      <c r="M260" s="279"/>
    </row>
    <row r="261" spans="1:13" ht="36" hidden="1" x14ac:dyDescent="0.2">
      <c r="A261" s="132" t="s">
        <v>564</v>
      </c>
      <c r="B261" s="186" t="s">
        <v>220</v>
      </c>
      <c r="C261" s="136" t="s">
        <v>545</v>
      </c>
      <c r="D261" s="145" t="s">
        <v>58</v>
      </c>
      <c r="E261" s="215">
        <f>E259*520*0.0012</f>
        <v>0</v>
      </c>
      <c r="F261" s="270"/>
      <c r="G261" s="270"/>
      <c r="H261" s="270"/>
      <c r="I261" s="279"/>
      <c r="J261" s="279"/>
      <c r="K261" s="279"/>
      <c r="L261" s="246"/>
      <c r="M261" s="279"/>
    </row>
    <row r="262" spans="1:13" ht="36" hidden="1" x14ac:dyDescent="0.2">
      <c r="A262" s="132" t="s">
        <v>625</v>
      </c>
      <c r="B262" s="186" t="s">
        <v>220</v>
      </c>
      <c r="C262" s="136" t="s">
        <v>546</v>
      </c>
      <c r="D262" s="145" t="s">
        <v>58</v>
      </c>
      <c r="E262" s="215" t="e">
        <f>E260*520*0.0005</f>
        <v>#REF!</v>
      </c>
      <c r="F262" s="270"/>
      <c r="G262" s="270"/>
      <c r="H262" s="270"/>
      <c r="I262" s="279"/>
      <c r="J262" s="125"/>
      <c r="K262" s="140"/>
      <c r="L262" s="218"/>
      <c r="M262" s="279"/>
    </row>
    <row r="263" spans="1:13" ht="76.5" hidden="1" x14ac:dyDescent="0.2">
      <c r="A263" s="132" t="s">
        <v>626</v>
      </c>
      <c r="B263" s="186" t="s">
        <v>443</v>
      </c>
      <c r="C263" s="127" t="s">
        <v>547</v>
      </c>
      <c r="D263" s="145" t="s">
        <v>55</v>
      </c>
      <c r="E263" s="215" t="e">
        <f>E260*0.03</f>
        <v>#REF!</v>
      </c>
      <c r="F263" s="270"/>
      <c r="G263" s="270"/>
      <c r="H263" s="270"/>
      <c r="I263" s="279"/>
      <c r="J263" s="219"/>
      <c r="K263" s="279"/>
      <c r="L263" s="279"/>
      <c r="M263" s="279"/>
    </row>
    <row r="264" spans="1:13" hidden="1" x14ac:dyDescent="0.2">
      <c r="A264" s="132" t="s">
        <v>353</v>
      </c>
      <c r="B264" s="133" t="s">
        <v>167</v>
      </c>
      <c r="C264" s="134"/>
      <c r="D264" s="145"/>
      <c r="E264" s="215"/>
      <c r="F264" s="270"/>
      <c r="G264" s="270"/>
      <c r="H264" s="270"/>
      <c r="I264" s="279"/>
      <c r="J264" s="279"/>
      <c r="K264" s="279"/>
      <c r="L264" s="279"/>
      <c r="M264" s="279"/>
    </row>
    <row r="265" spans="1:13" ht="38.25" hidden="1" x14ac:dyDescent="0.2">
      <c r="A265" s="144" t="s">
        <v>565</v>
      </c>
      <c r="B265" s="214" t="s">
        <v>222</v>
      </c>
      <c r="C265" s="178" t="s">
        <v>548</v>
      </c>
      <c r="D265" s="145" t="s">
        <v>63</v>
      </c>
      <c r="E265" s="215">
        <f>L262</f>
        <v>0</v>
      </c>
      <c r="F265" s="270"/>
      <c r="G265" s="270"/>
      <c r="H265" s="270"/>
      <c r="I265" s="279"/>
      <c r="J265" s="279"/>
      <c r="K265" s="279"/>
      <c r="L265" s="279"/>
      <c r="M265" s="279"/>
    </row>
    <row r="266" spans="1:13" s="285" customFormat="1" ht="13.5" hidden="1" thickBot="1" x14ac:dyDescent="0.25">
      <c r="A266" s="147" t="s">
        <v>566</v>
      </c>
      <c r="B266" s="442" t="s">
        <v>551</v>
      </c>
      <c r="C266" s="443"/>
      <c r="D266" s="443"/>
      <c r="E266" s="444"/>
    </row>
    <row r="267" spans="1:13" s="285" customFormat="1" hidden="1" x14ac:dyDescent="0.2">
      <c r="A267" s="132" t="s">
        <v>567</v>
      </c>
      <c r="B267" s="133" t="s">
        <v>20</v>
      </c>
      <c r="C267" s="134"/>
      <c r="D267" s="145"/>
      <c r="E267" s="215"/>
    </row>
    <row r="268" spans="1:13" s="285" customFormat="1" ht="36" hidden="1" x14ac:dyDescent="0.2">
      <c r="A268" s="132" t="s">
        <v>568</v>
      </c>
      <c r="B268" s="69" t="s">
        <v>54</v>
      </c>
      <c r="C268" s="127" t="s">
        <v>581</v>
      </c>
      <c r="D268" s="135" t="s">
        <v>55</v>
      </c>
      <c r="E268" s="215">
        <f>ROUND(L273*0.15,2)</f>
        <v>0</v>
      </c>
      <c r="F268" s="270"/>
      <c r="G268" s="270"/>
      <c r="H268" s="270"/>
    </row>
    <row r="269" spans="1:13" s="285" customFormat="1" ht="38.25" hidden="1" x14ac:dyDescent="0.2">
      <c r="A269" s="132" t="s">
        <v>569</v>
      </c>
      <c r="B269" s="69" t="s">
        <v>56</v>
      </c>
      <c r="C269" s="136" t="s">
        <v>582</v>
      </c>
      <c r="D269" s="135" t="s">
        <v>57</v>
      </c>
      <c r="E269" s="215">
        <f>E268*F268</f>
        <v>0</v>
      </c>
      <c r="F269" s="270"/>
      <c r="G269" s="270"/>
      <c r="H269" s="273"/>
      <c r="I269" s="137"/>
      <c r="J269" s="137"/>
    </row>
    <row r="270" spans="1:13" s="285" customFormat="1" ht="25.5" hidden="1" x14ac:dyDescent="0.2">
      <c r="A270" s="132" t="s">
        <v>570</v>
      </c>
      <c r="B270" s="69" t="s">
        <v>23</v>
      </c>
      <c r="C270" s="127" t="s">
        <v>583</v>
      </c>
      <c r="D270" s="145" t="s">
        <v>36</v>
      </c>
      <c r="E270" s="215">
        <f>L273</f>
        <v>0</v>
      </c>
      <c r="F270" s="270"/>
      <c r="G270" s="270"/>
      <c r="H270" s="273"/>
      <c r="I270" s="138"/>
      <c r="J270" s="137"/>
    </row>
    <row r="271" spans="1:13" s="285" customFormat="1" ht="24" hidden="1" customHeight="1" x14ac:dyDescent="0.2">
      <c r="A271" s="132" t="s">
        <v>571</v>
      </c>
      <c r="B271" s="174" t="s">
        <v>595</v>
      </c>
      <c r="C271" s="127" t="s">
        <v>630</v>
      </c>
      <c r="D271" s="135" t="s">
        <v>55</v>
      </c>
      <c r="E271" s="215">
        <f>F270</f>
        <v>0</v>
      </c>
      <c r="F271" s="270"/>
      <c r="G271" s="270"/>
      <c r="H271" s="270"/>
    </row>
    <row r="272" spans="1:13" s="285" customFormat="1" ht="25.5" hidden="1" customHeight="1" x14ac:dyDescent="0.2">
      <c r="A272" s="132" t="s">
        <v>572</v>
      </c>
      <c r="B272" s="186" t="s">
        <v>596</v>
      </c>
      <c r="C272" s="127" t="s">
        <v>631</v>
      </c>
      <c r="D272" s="135" t="s">
        <v>57</v>
      </c>
      <c r="E272" s="215">
        <f>F271</f>
        <v>0</v>
      </c>
      <c r="F272" s="270"/>
      <c r="G272" s="270"/>
      <c r="H272" s="270"/>
      <c r="M272" s="21"/>
    </row>
    <row r="273" spans="1:13" s="285" customFormat="1" ht="76.5" hidden="1" x14ac:dyDescent="0.2">
      <c r="A273" s="132" t="s">
        <v>573</v>
      </c>
      <c r="B273" s="186" t="s">
        <v>218</v>
      </c>
      <c r="C273" s="127" t="s">
        <v>584</v>
      </c>
      <c r="D273" s="139" t="s">
        <v>55</v>
      </c>
      <c r="E273" s="336">
        <f>E268</f>
        <v>0</v>
      </c>
      <c r="F273" s="270"/>
      <c r="G273" s="274"/>
      <c r="H273" s="270"/>
      <c r="J273" s="141"/>
      <c r="K273" s="142"/>
      <c r="L273" s="218"/>
    </row>
    <row r="274" spans="1:13" s="285" customFormat="1" ht="48" hidden="1" x14ac:dyDescent="0.2">
      <c r="A274" s="132" t="s">
        <v>574</v>
      </c>
      <c r="B274" s="174" t="s">
        <v>219</v>
      </c>
      <c r="C274" s="127" t="s">
        <v>585</v>
      </c>
      <c r="D274" s="145" t="s">
        <v>36</v>
      </c>
      <c r="E274" s="215">
        <f>L275</f>
        <v>0</v>
      </c>
      <c r="F274" s="275"/>
      <c r="G274" s="275"/>
      <c r="H274" s="275"/>
      <c r="I274" s="243"/>
      <c r="J274" s="244" t="s">
        <v>162</v>
      </c>
      <c r="K274" s="245"/>
      <c r="L274" s="218"/>
      <c r="M274" s="243"/>
    </row>
    <row r="275" spans="1:13" s="285" customFormat="1" ht="38.25" hidden="1" x14ac:dyDescent="0.2">
      <c r="A275" s="132" t="s">
        <v>575</v>
      </c>
      <c r="B275" s="186" t="s">
        <v>221</v>
      </c>
      <c r="C275" s="127" t="s">
        <v>586</v>
      </c>
      <c r="D275" s="146" t="s">
        <v>36</v>
      </c>
      <c r="E275" s="335">
        <f>L274</f>
        <v>0</v>
      </c>
      <c r="F275" s="270"/>
      <c r="G275" s="270"/>
      <c r="H275" s="270"/>
      <c r="L275" s="218"/>
    </row>
    <row r="276" spans="1:13" s="285" customFormat="1" ht="36" hidden="1" x14ac:dyDescent="0.2">
      <c r="A276" s="132" t="s">
        <v>576</v>
      </c>
      <c r="B276" s="186" t="s">
        <v>220</v>
      </c>
      <c r="C276" s="136" t="s">
        <v>587</v>
      </c>
      <c r="D276" s="145" t="s">
        <v>58</v>
      </c>
      <c r="E276" s="215">
        <f>E274*520*0.0012</f>
        <v>0</v>
      </c>
      <c r="F276" s="270"/>
      <c r="G276" s="270"/>
      <c r="H276" s="270"/>
      <c r="L276" s="246"/>
    </row>
    <row r="277" spans="1:13" s="285" customFormat="1" ht="36" hidden="1" x14ac:dyDescent="0.2">
      <c r="A277" s="132" t="s">
        <v>627</v>
      </c>
      <c r="B277" s="186" t="s">
        <v>220</v>
      </c>
      <c r="C277" s="136" t="s">
        <v>588</v>
      </c>
      <c r="D277" s="145" t="s">
        <v>58</v>
      </c>
      <c r="E277" s="215">
        <f>E275*520*0.0005</f>
        <v>0</v>
      </c>
      <c r="F277" s="270"/>
      <c r="G277" s="270"/>
      <c r="H277" s="270"/>
      <c r="J277" s="125" t="s">
        <v>163</v>
      </c>
      <c r="K277" s="140"/>
      <c r="L277" s="218"/>
    </row>
    <row r="278" spans="1:13" s="285" customFormat="1" ht="76.5" hidden="1" x14ac:dyDescent="0.2">
      <c r="A278" s="132" t="s">
        <v>628</v>
      </c>
      <c r="B278" s="186" t="s">
        <v>443</v>
      </c>
      <c r="C278" s="127" t="s">
        <v>589</v>
      </c>
      <c r="D278" s="145" t="s">
        <v>55</v>
      </c>
      <c r="E278" s="215">
        <f>E275*0.03</f>
        <v>0</v>
      </c>
      <c r="F278" s="270"/>
      <c r="G278" s="270"/>
      <c r="H278" s="270"/>
      <c r="J278" s="219" t="s">
        <v>365</v>
      </c>
    </row>
    <row r="279" spans="1:13" s="285" customFormat="1" hidden="1" x14ac:dyDescent="0.2">
      <c r="A279" s="132" t="s">
        <v>577</v>
      </c>
      <c r="B279" s="133" t="s">
        <v>167</v>
      </c>
      <c r="C279" s="134"/>
      <c r="D279" s="145"/>
      <c r="E279" s="215"/>
      <c r="F279" s="270"/>
      <c r="G279" s="270"/>
      <c r="H279" s="270"/>
    </row>
    <row r="280" spans="1:13" s="285" customFormat="1" ht="51" hidden="1" x14ac:dyDescent="0.2">
      <c r="A280" s="144" t="s">
        <v>580</v>
      </c>
      <c r="B280" s="214" t="s">
        <v>222</v>
      </c>
      <c r="C280" s="178" t="s">
        <v>590</v>
      </c>
      <c r="D280" s="145" t="s">
        <v>63</v>
      </c>
      <c r="E280" s="215">
        <f>L277</f>
        <v>0</v>
      </c>
      <c r="F280" s="270"/>
      <c r="G280" s="270"/>
      <c r="H280" s="270"/>
    </row>
    <row r="281" spans="1:13" s="291" customFormat="1" ht="41.25" hidden="1" customHeight="1" x14ac:dyDescent="0.2">
      <c r="A281" s="310"/>
      <c r="B281" s="311"/>
      <c r="C281" s="312"/>
      <c r="D281" s="313"/>
      <c r="E281" s="337">
        <f>'Memoria de calculo 1'!F24</f>
        <v>100.02000000000001</v>
      </c>
      <c r="F281" s="270"/>
      <c r="G281" s="270"/>
      <c r="H281" s="270"/>
    </row>
    <row r="282" spans="1:13" x14ac:dyDescent="0.2">
      <c r="A282" s="124"/>
      <c r="B282" s="124"/>
      <c r="C282" s="124"/>
      <c r="D282" s="124"/>
      <c r="E282" s="339"/>
    </row>
    <row r="283" spans="1:13" x14ac:dyDescent="0.2">
      <c r="A283" s="453" t="s">
        <v>761</v>
      </c>
      <c r="B283" s="453"/>
      <c r="C283" s="453"/>
      <c r="D283" s="453"/>
      <c r="E283" s="453"/>
    </row>
    <row r="284" spans="1:13" x14ac:dyDescent="0.2">
      <c r="A284" s="148"/>
      <c r="B284" s="148"/>
      <c r="C284" s="308"/>
      <c r="D284" s="149"/>
      <c r="E284" s="150"/>
    </row>
    <row r="285" spans="1:13" ht="8.25" customHeight="1" x14ac:dyDescent="0.2">
      <c r="A285" s="148"/>
      <c r="B285" s="148"/>
      <c r="C285" s="308"/>
      <c r="D285" s="149"/>
      <c r="E285" s="150"/>
      <c r="F285" s="288"/>
    </row>
    <row r="286" spans="1:13" ht="37.5" customHeight="1" x14ac:dyDescent="0.2">
      <c r="A286" s="454" t="s">
        <v>177</v>
      </c>
      <c r="B286" s="454"/>
      <c r="C286" s="454"/>
      <c r="D286" s="454"/>
      <c r="E286" s="454"/>
      <c r="F286" s="288"/>
    </row>
    <row r="287" spans="1:13" x14ac:dyDescent="0.2">
      <c r="A287" s="455" t="s">
        <v>695</v>
      </c>
      <c r="B287" s="455"/>
      <c r="C287" s="455"/>
      <c r="D287" s="455"/>
      <c r="E287" s="455"/>
      <c r="F287" s="288"/>
    </row>
    <row r="288" spans="1:13" x14ac:dyDescent="0.2">
      <c r="A288" s="456" t="s">
        <v>147</v>
      </c>
      <c r="B288" s="456"/>
      <c r="C288" s="456"/>
      <c r="D288" s="456"/>
      <c r="E288" s="456"/>
      <c r="F288" s="288"/>
    </row>
    <row r="289" spans="1:5" x14ac:dyDescent="0.2">
      <c r="A289" s="456" t="s">
        <v>697</v>
      </c>
      <c r="B289" s="456"/>
      <c r="C289" s="456"/>
      <c r="D289" s="456"/>
      <c r="E289" s="456"/>
    </row>
    <row r="290" spans="1:5" x14ac:dyDescent="0.2">
      <c r="A290" s="448"/>
      <c r="B290" s="448"/>
      <c r="C290" s="151"/>
      <c r="D290" s="448"/>
      <c r="E290" s="448"/>
    </row>
    <row r="292" spans="1:5" x14ac:dyDescent="0.2">
      <c r="A292" s="152"/>
      <c r="B292" s="152"/>
      <c r="C292" s="152"/>
      <c r="D292" s="152"/>
      <c r="E292" s="153"/>
    </row>
  </sheetData>
  <mergeCells count="4119">
    <mergeCell ref="XBM7:XBM10"/>
    <mergeCell ref="XBQ7:XBQ10"/>
    <mergeCell ref="XBU7:XBU10"/>
    <mergeCell ref="XBY7:XBY10"/>
    <mergeCell ref="XCC7:XCC10"/>
    <mergeCell ref="XAS7:XAS10"/>
    <mergeCell ref="XAW7:XAW10"/>
    <mergeCell ref="XBA7:XBA10"/>
    <mergeCell ref="XBE7:XBE10"/>
    <mergeCell ref="XBI7:XBI10"/>
    <mergeCell ref="WZY7:WZY10"/>
    <mergeCell ref="XEO7:XEO10"/>
    <mergeCell ref="XES7:XES10"/>
    <mergeCell ref="XEW7:XEW10"/>
    <mergeCell ref="XFA7:XFA10"/>
    <mergeCell ref="XDU7:XDU10"/>
    <mergeCell ref="XDY7:XDY10"/>
    <mergeCell ref="XEC7:XEC10"/>
    <mergeCell ref="XEG7:XEG10"/>
    <mergeCell ref="XEK7:XEK10"/>
    <mergeCell ref="XDA7:XDA10"/>
    <mergeCell ref="XDE7:XDE10"/>
    <mergeCell ref="XDI7:XDI10"/>
    <mergeCell ref="XDM7:XDM10"/>
    <mergeCell ref="XDQ7:XDQ10"/>
    <mergeCell ref="XCG7:XCG10"/>
    <mergeCell ref="XCK7:XCK10"/>
    <mergeCell ref="XCO7:XCO10"/>
    <mergeCell ref="XCS7:XCS10"/>
    <mergeCell ref="XCW7:XCW10"/>
    <mergeCell ref="XAC7:XAC10"/>
    <mergeCell ref="XAG7:XAG10"/>
    <mergeCell ref="XAK7:XAK10"/>
    <mergeCell ref="XAO7:XAO10"/>
    <mergeCell ref="WZE7:WZE10"/>
    <mergeCell ref="WZI7:WZI10"/>
    <mergeCell ref="WZM7:WZM10"/>
    <mergeCell ref="WZQ7:WZQ10"/>
    <mergeCell ref="WZU7:WZU10"/>
    <mergeCell ref="WYK7:WYK10"/>
    <mergeCell ref="WYO7:WYO10"/>
    <mergeCell ref="WYS7:WYS10"/>
    <mergeCell ref="WYW7:WYW10"/>
    <mergeCell ref="WZA7:WZA10"/>
    <mergeCell ref="WXQ7:WXQ10"/>
    <mergeCell ref="WXU7:WXU10"/>
    <mergeCell ref="WXY7:WXY10"/>
    <mergeCell ref="WYC7:WYC10"/>
    <mergeCell ref="WYG7:WYG10"/>
    <mergeCell ref="WWW7:WWW10"/>
    <mergeCell ref="WXA7:WXA10"/>
    <mergeCell ref="WXE7:WXE10"/>
    <mergeCell ref="WXI7:WXI10"/>
    <mergeCell ref="WXM7:WXM10"/>
    <mergeCell ref="WWC7:WWC10"/>
    <mergeCell ref="WWG7:WWG10"/>
    <mergeCell ref="WWK7:WWK10"/>
    <mergeCell ref="WWO7:WWO10"/>
    <mergeCell ref="WWS7:WWS10"/>
    <mergeCell ref="WVI7:WVI10"/>
    <mergeCell ref="WVM7:WVM10"/>
    <mergeCell ref="WVQ7:WVQ10"/>
    <mergeCell ref="WVU7:WVU10"/>
    <mergeCell ref="WVY7:WVY10"/>
    <mergeCell ref="WUO7:WUO10"/>
    <mergeCell ref="WUS7:WUS10"/>
    <mergeCell ref="WUW7:WUW10"/>
    <mergeCell ref="WVA7:WVA10"/>
    <mergeCell ref="WVE7:WVE10"/>
    <mergeCell ref="WTU7:WTU10"/>
    <mergeCell ref="WTY7:WTY10"/>
    <mergeCell ref="WUC7:WUC10"/>
    <mergeCell ref="WUG7:WUG10"/>
    <mergeCell ref="WUK7:WUK10"/>
    <mergeCell ref="WTA7:WTA10"/>
    <mergeCell ref="WTE7:WTE10"/>
    <mergeCell ref="WTI7:WTI10"/>
    <mergeCell ref="WTM7:WTM10"/>
    <mergeCell ref="WTQ7:WTQ10"/>
    <mergeCell ref="WSG7:WSG10"/>
    <mergeCell ref="WSK7:WSK10"/>
    <mergeCell ref="WSO7:WSO10"/>
    <mergeCell ref="WSS7:WSS10"/>
    <mergeCell ref="WSW7:WSW10"/>
    <mergeCell ref="WRM7:WRM10"/>
    <mergeCell ref="WRQ7:WRQ10"/>
    <mergeCell ref="WRU7:WRU10"/>
    <mergeCell ref="WRY7:WRY10"/>
    <mergeCell ref="WSC7:WSC10"/>
    <mergeCell ref="WQS7:WQS10"/>
    <mergeCell ref="WQW7:WQW10"/>
    <mergeCell ref="WRA7:WRA10"/>
    <mergeCell ref="WRE7:WRE10"/>
    <mergeCell ref="WRI7:WRI10"/>
    <mergeCell ref="WPY7:WPY10"/>
    <mergeCell ref="WQC7:WQC10"/>
    <mergeCell ref="WQG7:WQG10"/>
    <mergeCell ref="WQK7:WQK10"/>
    <mergeCell ref="WQO7:WQO10"/>
    <mergeCell ref="WPE7:WPE10"/>
    <mergeCell ref="WPI7:WPI10"/>
    <mergeCell ref="WPM7:WPM10"/>
    <mergeCell ref="WPQ7:WPQ10"/>
    <mergeCell ref="WPU7:WPU10"/>
    <mergeCell ref="WOK7:WOK10"/>
    <mergeCell ref="WOO7:WOO10"/>
    <mergeCell ref="WOS7:WOS10"/>
    <mergeCell ref="WOW7:WOW10"/>
    <mergeCell ref="WPA7:WPA10"/>
    <mergeCell ref="WNQ7:WNQ10"/>
    <mergeCell ref="WNU7:WNU10"/>
    <mergeCell ref="WNY7:WNY10"/>
    <mergeCell ref="WOC7:WOC10"/>
    <mergeCell ref="WOG7:WOG10"/>
    <mergeCell ref="WMW7:WMW10"/>
    <mergeCell ref="WNA7:WNA10"/>
    <mergeCell ref="WNE7:WNE10"/>
    <mergeCell ref="WNI7:WNI10"/>
    <mergeCell ref="WNM7:WNM10"/>
    <mergeCell ref="WMC7:WMC10"/>
    <mergeCell ref="WMG7:WMG10"/>
    <mergeCell ref="WMK7:WMK10"/>
    <mergeCell ref="WMO7:WMO10"/>
    <mergeCell ref="WMS7:WMS10"/>
    <mergeCell ref="WLI7:WLI10"/>
    <mergeCell ref="WLM7:WLM10"/>
    <mergeCell ref="WLQ7:WLQ10"/>
    <mergeCell ref="WLU7:WLU10"/>
    <mergeCell ref="WLY7:WLY10"/>
    <mergeCell ref="WKO7:WKO10"/>
    <mergeCell ref="WKS7:WKS10"/>
    <mergeCell ref="WKW7:WKW10"/>
    <mergeCell ref="WLA7:WLA10"/>
    <mergeCell ref="WLE7:WLE10"/>
    <mergeCell ref="WJU7:WJU10"/>
    <mergeCell ref="WJY7:WJY10"/>
    <mergeCell ref="WKC7:WKC10"/>
    <mergeCell ref="WKG7:WKG10"/>
    <mergeCell ref="WKK7:WKK10"/>
    <mergeCell ref="WJA7:WJA10"/>
    <mergeCell ref="WJE7:WJE10"/>
    <mergeCell ref="WJI7:WJI10"/>
    <mergeCell ref="WJM7:WJM10"/>
    <mergeCell ref="WJQ7:WJQ10"/>
    <mergeCell ref="WIG7:WIG10"/>
    <mergeCell ref="WIK7:WIK10"/>
    <mergeCell ref="WIO7:WIO10"/>
    <mergeCell ref="WIS7:WIS10"/>
    <mergeCell ref="WIW7:WIW10"/>
    <mergeCell ref="WHM7:WHM10"/>
    <mergeCell ref="WHQ7:WHQ10"/>
    <mergeCell ref="WHU7:WHU10"/>
    <mergeCell ref="WHY7:WHY10"/>
    <mergeCell ref="WIC7:WIC10"/>
    <mergeCell ref="WGS7:WGS10"/>
    <mergeCell ref="WGW7:WGW10"/>
    <mergeCell ref="WHA7:WHA10"/>
    <mergeCell ref="WHE7:WHE10"/>
    <mergeCell ref="WHI7:WHI10"/>
    <mergeCell ref="WFY7:WFY10"/>
    <mergeCell ref="WGC7:WGC10"/>
    <mergeCell ref="WGG7:WGG10"/>
    <mergeCell ref="WGK7:WGK10"/>
    <mergeCell ref="WGO7:WGO10"/>
    <mergeCell ref="WFE7:WFE10"/>
    <mergeCell ref="WFI7:WFI10"/>
    <mergeCell ref="WFM7:WFM10"/>
    <mergeCell ref="WFQ7:WFQ10"/>
    <mergeCell ref="WFU7:WFU10"/>
    <mergeCell ref="WEK7:WEK10"/>
    <mergeCell ref="WEO7:WEO10"/>
    <mergeCell ref="WES7:WES10"/>
    <mergeCell ref="WEW7:WEW10"/>
    <mergeCell ref="WFA7:WFA10"/>
    <mergeCell ref="WDQ7:WDQ10"/>
    <mergeCell ref="WDU7:WDU10"/>
    <mergeCell ref="WDY7:WDY10"/>
    <mergeCell ref="WEC7:WEC10"/>
    <mergeCell ref="WEG7:WEG10"/>
    <mergeCell ref="WCW7:WCW10"/>
    <mergeCell ref="WDA7:WDA10"/>
    <mergeCell ref="WDE7:WDE10"/>
    <mergeCell ref="WDI7:WDI10"/>
    <mergeCell ref="WDM7:WDM10"/>
    <mergeCell ref="WCC7:WCC10"/>
    <mergeCell ref="WCG7:WCG10"/>
    <mergeCell ref="WCK7:WCK10"/>
    <mergeCell ref="WCO7:WCO10"/>
    <mergeCell ref="WCS7:WCS10"/>
    <mergeCell ref="WBI7:WBI10"/>
    <mergeCell ref="WBM7:WBM10"/>
    <mergeCell ref="WBQ7:WBQ10"/>
    <mergeCell ref="WBU7:WBU10"/>
    <mergeCell ref="WBY7:WBY10"/>
    <mergeCell ref="WAO7:WAO10"/>
    <mergeCell ref="WAS7:WAS10"/>
    <mergeCell ref="WAW7:WAW10"/>
    <mergeCell ref="WBA7:WBA10"/>
    <mergeCell ref="WBE7:WBE10"/>
    <mergeCell ref="VZU7:VZU10"/>
    <mergeCell ref="VZY7:VZY10"/>
    <mergeCell ref="WAC7:WAC10"/>
    <mergeCell ref="WAG7:WAG10"/>
    <mergeCell ref="WAK7:WAK10"/>
    <mergeCell ref="VZA7:VZA10"/>
    <mergeCell ref="VZE7:VZE10"/>
    <mergeCell ref="VZI7:VZI10"/>
    <mergeCell ref="VZM7:VZM10"/>
    <mergeCell ref="VZQ7:VZQ10"/>
    <mergeCell ref="VYG7:VYG10"/>
    <mergeCell ref="VYK7:VYK10"/>
    <mergeCell ref="VYO7:VYO10"/>
    <mergeCell ref="VYS7:VYS10"/>
    <mergeCell ref="VYW7:VYW10"/>
    <mergeCell ref="VXM7:VXM10"/>
    <mergeCell ref="VXQ7:VXQ10"/>
    <mergeCell ref="VXU7:VXU10"/>
    <mergeCell ref="VXY7:VXY10"/>
    <mergeCell ref="VYC7:VYC10"/>
    <mergeCell ref="VWS7:VWS10"/>
    <mergeCell ref="VWW7:VWW10"/>
    <mergeCell ref="VXA7:VXA10"/>
    <mergeCell ref="VXE7:VXE10"/>
    <mergeCell ref="VXI7:VXI10"/>
    <mergeCell ref="VVY7:VVY10"/>
    <mergeCell ref="VWC7:VWC10"/>
    <mergeCell ref="VWG7:VWG10"/>
    <mergeCell ref="VWK7:VWK10"/>
    <mergeCell ref="VWO7:VWO10"/>
    <mergeCell ref="VVE7:VVE10"/>
    <mergeCell ref="VVI7:VVI10"/>
    <mergeCell ref="VVM7:VVM10"/>
    <mergeCell ref="VVQ7:VVQ10"/>
    <mergeCell ref="VVU7:VVU10"/>
    <mergeCell ref="VUK7:VUK10"/>
    <mergeCell ref="VUO7:VUO10"/>
    <mergeCell ref="VUS7:VUS10"/>
    <mergeCell ref="VUW7:VUW10"/>
    <mergeCell ref="VVA7:VVA10"/>
    <mergeCell ref="VTQ7:VTQ10"/>
    <mergeCell ref="VTU7:VTU10"/>
    <mergeCell ref="VTY7:VTY10"/>
    <mergeCell ref="VUC7:VUC10"/>
    <mergeCell ref="VUG7:VUG10"/>
    <mergeCell ref="VSW7:VSW10"/>
    <mergeCell ref="VTA7:VTA10"/>
    <mergeCell ref="VTE7:VTE10"/>
    <mergeCell ref="VTI7:VTI10"/>
    <mergeCell ref="VTM7:VTM10"/>
    <mergeCell ref="VSC7:VSC10"/>
    <mergeCell ref="VSG7:VSG10"/>
    <mergeCell ref="VSK7:VSK10"/>
    <mergeCell ref="VSO7:VSO10"/>
    <mergeCell ref="VSS7:VSS10"/>
    <mergeCell ref="VRI7:VRI10"/>
    <mergeCell ref="VRM7:VRM10"/>
    <mergeCell ref="VRQ7:VRQ10"/>
    <mergeCell ref="VRU7:VRU10"/>
    <mergeCell ref="VRY7:VRY10"/>
    <mergeCell ref="VQO7:VQO10"/>
    <mergeCell ref="VQS7:VQS10"/>
    <mergeCell ref="VQW7:VQW10"/>
    <mergeCell ref="VRA7:VRA10"/>
    <mergeCell ref="VRE7:VRE10"/>
    <mergeCell ref="VPU7:VPU10"/>
    <mergeCell ref="VPY7:VPY10"/>
    <mergeCell ref="VQC7:VQC10"/>
    <mergeCell ref="VQG7:VQG10"/>
    <mergeCell ref="VQK7:VQK10"/>
    <mergeCell ref="VPA7:VPA10"/>
    <mergeCell ref="VPE7:VPE10"/>
    <mergeCell ref="VPI7:VPI10"/>
    <mergeCell ref="VPM7:VPM10"/>
    <mergeCell ref="VPQ7:VPQ10"/>
    <mergeCell ref="VOG7:VOG10"/>
    <mergeCell ref="VOK7:VOK10"/>
    <mergeCell ref="VOO7:VOO10"/>
    <mergeCell ref="VOS7:VOS10"/>
    <mergeCell ref="VOW7:VOW10"/>
    <mergeCell ref="VNM7:VNM10"/>
    <mergeCell ref="VNQ7:VNQ10"/>
    <mergeCell ref="VNU7:VNU10"/>
    <mergeCell ref="VNY7:VNY10"/>
    <mergeCell ref="VOC7:VOC10"/>
    <mergeCell ref="VMS7:VMS10"/>
    <mergeCell ref="VMW7:VMW10"/>
    <mergeCell ref="VNA7:VNA10"/>
    <mergeCell ref="VNE7:VNE10"/>
    <mergeCell ref="VNI7:VNI10"/>
    <mergeCell ref="VLY7:VLY10"/>
    <mergeCell ref="VMC7:VMC10"/>
    <mergeCell ref="VMG7:VMG10"/>
    <mergeCell ref="VMK7:VMK10"/>
    <mergeCell ref="VMO7:VMO10"/>
    <mergeCell ref="VLE7:VLE10"/>
    <mergeCell ref="VLI7:VLI10"/>
    <mergeCell ref="VLM7:VLM10"/>
    <mergeCell ref="VLQ7:VLQ10"/>
    <mergeCell ref="VLU7:VLU10"/>
    <mergeCell ref="VKK7:VKK10"/>
    <mergeCell ref="VKO7:VKO10"/>
    <mergeCell ref="VKS7:VKS10"/>
    <mergeCell ref="VKW7:VKW10"/>
    <mergeCell ref="VLA7:VLA10"/>
    <mergeCell ref="VJQ7:VJQ10"/>
    <mergeCell ref="VJU7:VJU10"/>
    <mergeCell ref="VJY7:VJY10"/>
    <mergeCell ref="VKC7:VKC10"/>
    <mergeCell ref="VKG7:VKG10"/>
    <mergeCell ref="VIW7:VIW10"/>
    <mergeCell ref="VJA7:VJA10"/>
    <mergeCell ref="VJE7:VJE10"/>
    <mergeCell ref="VJI7:VJI10"/>
    <mergeCell ref="VJM7:VJM10"/>
    <mergeCell ref="VIC7:VIC10"/>
    <mergeCell ref="VIG7:VIG10"/>
    <mergeCell ref="VIK7:VIK10"/>
    <mergeCell ref="VIO7:VIO10"/>
    <mergeCell ref="VIS7:VIS10"/>
    <mergeCell ref="VHI7:VHI10"/>
    <mergeCell ref="VHM7:VHM10"/>
    <mergeCell ref="VHQ7:VHQ10"/>
    <mergeCell ref="VHU7:VHU10"/>
    <mergeCell ref="VHY7:VHY10"/>
    <mergeCell ref="VGO7:VGO10"/>
    <mergeCell ref="VGS7:VGS10"/>
    <mergeCell ref="VGW7:VGW10"/>
    <mergeCell ref="VHA7:VHA10"/>
    <mergeCell ref="VHE7:VHE10"/>
    <mergeCell ref="VFU7:VFU10"/>
    <mergeCell ref="VFY7:VFY10"/>
    <mergeCell ref="VGC7:VGC10"/>
    <mergeCell ref="VGG7:VGG10"/>
    <mergeCell ref="VGK7:VGK10"/>
    <mergeCell ref="VFA7:VFA10"/>
    <mergeCell ref="VFE7:VFE10"/>
    <mergeCell ref="VFI7:VFI10"/>
    <mergeCell ref="VFM7:VFM10"/>
    <mergeCell ref="VFQ7:VFQ10"/>
    <mergeCell ref="VEG7:VEG10"/>
    <mergeCell ref="VEK7:VEK10"/>
    <mergeCell ref="VEO7:VEO10"/>
    <mergeCell ref="VES7:VES10"/>
    <mergeCell ref="VEW7:VEW10"/>
    <mergeCell ref="VDM7:VDM10"/>
    <mergeCell ref="VDQ7:VDQ10"/>
    <mergeCell ref="VDU7:VDU10"/>
    <mergeCell ref="VDY7:VDY10"/>
    <mergeCell ref="VEC7:VEC10"/>
    <mergeCell ref="VCS7:VCS10"/>
    <mergeCell ref="VCW7:VCW10"/>
    <mergeCell ref="VDA7:VDA10"/>
    <mergeCell ref="VDE7:VDE10"/>
    <mergeCell ref="VDI7:VDI10"/>
    <mergeCell ref="VBY7:VBY10"/>
    <mergeCell ref="VCC7:VCC10"/>
    <mergeCell ref="VCG7:VCG10"/>
    <mergeCell ref="VCK7:VCK10"/>
    <mergeCell ref="VCO7:VCO10"/>
    <mergeCell ref="VBE7:VBE10"/>
    <mergeCell ref="VBI7:VBI10"/>
    <mergeCell ref="VBM7:VBM10"/>
    <mergeCell ref="VBQ7:VBQ10"/>
    <mergeCell ref="VBU7:VBU10"/>
    <mergeCell ref="VAK7:VAK10"/>
    <mergeCell ref="VAO7:VAO10"/>
    <mergeCell ref="VAS7:VAS10"/>
    <mergeCell ref="VAW7:VAW10"/>
    <mergeCell ref="VBA7:VBA10"/>
    <mergeCell ref="UZQ7:UZQ10"/>
    <mergeCell ref="UZU7:UZU10"/>
    <mergeCell ref="UZY7:UZY10"/>
    <mergeCell ref="VAC7:VAC10"/>
    <mergeCell ref="VAG7:VAG10"/>
    <mergeCell ref="UYW7:UYW10"/>
    <mergeCell ref="UZA7:UZA10"/>
    <mergeCell ref="UZE7:UZE10"/>
    <mergeCell ref="UZI7:UZI10"/>
    <mergeCell ref="UZM7:UZM10"/>
    <mergeCell ref="UYC7:UYC10"/>
    <mergeCell ref="UYG7:UYG10"/>
    <mergeCell ref="UYK7:UYK10"/>
    <mergeCell ref="UYO7:UYO10"/>
    <mergeCell ref="UYS7:UYS10"/>
    <mergeCell ref="UXI7:UXI10"/>
    <mergeCell ref="UXM7:UXM10"/>
    <mergeCell ref="UXQ7:UXQ10"/>
    <mergeCell ref="UXU7:UXU10"/>
    <mergeCell ref="UXY7:UXY10"/>
    <mergeCell ref="UWO7:UWO10"/>
    <mergeCell ref="UWS7:UWS10"/>
    <mergeCell ref="UWW7:UWW10"/>
    <mergeCell ref="UXA7:UXA10"/>
    <mergeCell ref="UXE7:UXE10"/>
    <mergeCell ref="UVU7:UVU10"/>
    <mergeCell ref="UVY7:UVY10"/>
    <mergeCell ref="UWC7:UWC10"/>
    <mergeCell ref="UWG7:UWG10"/>
    <mergeCell ref="UWK7:UWK10"/>
    <mergeCell ref="UVA7:UVA10"/>
    <mergeCell ref="UVE7:UVE10"/>
    <mergeCell ref="UVI7:UVI10"/>
    <mergeCell ref="UVM7:UVM10"/>
    <mergeCell ref="UVQ7:UVQ10"/>
    <mergeCell ref="UUG7:UUG10"/>
    <mergeCell ref="UUK7:UUK10"/>
    <mergeCell ref="UUO7:UUO10"/>
    <mergeCell ref="UUS7:UUS10"/>
    <mergeCell ref="UUW7:UUW10"/>
    <mergeCell ref="UTM7:UTM10"/>
    <mergeCell ref="UTQ7:UTQ10"/>
    <mergeCell ref="UTU7:UTU10"/>
    <mergeCell ref="UTY7:UTY10"/>
    <mergeCell ref="UUC7:UUC10"/>
    <mergeCell ref="USS7:USS10"/>
    <mergeCell ref="USW7:USW10"/>
    <mergeCell ref="UTA7:UTA10"/>
    <mergeCell ref="UTE7:UTE10"/>
    <mergeCell ref="UTI7:UTI10"/>
    <mergeCell ref="URY7:URY10"/>
    <mergeCell ref="USC7:USC10"/>
    <mergeCell ref="USG7:USG10"/>
    <mergeCell ref="USK7:USK10"/>
    <mergeCell ref="USO7:USO10"/>
    <mergeCell ref="URE7:URE10"/>
    <mergeCell ref="URI7:URI10"/>
    <mergeCell ref="URM7:URM10"/>
    <mergeCell ref="URQ7:URQ10"/>
    <mergeCell ref="URU7:URU10"/>
    <mergeCell ref="UQK7:UQK10"/>
    <mergeCell ref="UQO7:UQO10"/>
    <mergeCell ref="UQS7:UQS10"/>
    <mergeCell ref="UQW7:UQW10"/>
    <mergeCell ref="URA7:URA10"/>
    <mergeCell ref="UPQ7:UPQ10"/>
    <mergeCell ref="UPU7:UPU10"/>
    <mergeCell ref="UPY7:UPY10"/>
    <mergeCell ref="UQC7:UQC10"/>
    <mergeCell ref="UQG7:UQG10"/>
    <mergeCell ref="UOW7:UOW10"/>
    <mergeCell ref="UPA7:UPA10"/>
    <mergeCell ref="UPE7:UPE10"/>
    <mergeCell ref="UPI7:UPI10"/>
    <mergeCell ref="UPM7:UPM10"/>
    <mergeCell ref="UOC7:UOC10"/>
    <mergeCell ref="UOG7:UOG10"/>
    <mergeCell ref="UOK7:UOK10"/>
    <mergeCell ref="UOO7:UOO10"/>
    <mergeCell ref="UOS7:UOS10"/>
    <mergeCell ref="UNI7:UNI10"/>
    <mergeCell ref="UNM7:UNM10"/>
    <mergeCell ref="UNQ7:UNQ10"/>
    <mergeCell ref="UNU7:UNU10"/>
    <mergeCell ref="UNY7:UNY10"/>
    <mergeCell ref="UMO7:UMO10"/>
    <mergeCell ref="UMS7:UMS10"/>
    <mergeCell ref="UMW7:UMW10"/>
    <mergeCell ref="UNA7:UNA10"/>
    <mergeCell ref="UNE7:UNE10"/>
    <mergeCell ref="ULU7:ULU10"/>
    <mergeCell ref="ULY7:ULY10"/>
    <mergeCell ref="UMC7:UMC10"/>
    <mergeCell ref="UMG7:UMG10"/>
    <mergeCell ref="UMK7:UMK10"/>
    <mergeCell ref="ULA7:ULA10"/>
    <mergeCell ref="ULE7:ULE10"/>
    <mergeCell ref="ULI7:ULI10"/>
    <mergeCell ref="ULM7:ULM10"/>
    <mergeCell ref="ULQ7:ULQ10"/>
    <mergeCell ref="UKG7:UKG10"/>
    <mergeCell ref="UKK7:UKK10"/>
    <mergeCell ref="UKO7:UKO10"/>
    <mergeCell ref="UKS7:UKS10"/>
    <mergeCell ref="UKW7:UKW10"/>
    <mergeCell ref="UJM7:UJM10"/>
    <mergeCell ref="UJQ7:UJQ10"/>
    <mergeCell ref="UJU7:UJU10"/>
    <mergeCell ref="UJY7:UJY10"/>
    <mergeCell ref="UKC7:UKC10"/>
    <mergeCell ref="UIS7:UIS10"/>
    <mergeCell ref="UIW7:UIW10"/>
    <mergeCell ref="UJA7:UJA10"/>
    <mergeCell ref="UJE7:UJE10"/>
    <mergeCell ref="UJI7:UJI10"/>
    <mergeCell ref="UHY7:UHY10"/>
    <mergeCell ref="UIC7:UIC10"/>
    <mergeCell ref="UIG7:UIG10"/>
    <mergeCell ref="UIK7:UIK10"/>
    <mergeCell ref="UIO7:UIO10"/>
    <mergeCell ref="UHE7:UHE10"/>
    <mergeCell ref="UHI7:UHI10"/>
    <mergeCell ref="UHM7:UHM10"/>
    <mergeCell ref="UHQ7:UHQ10"/>
    <mergeCell ref="UHU7:UHU10"/>
    <mergeCell ref="UGK7:UGK10"/>
    <mergeCell ref="UGO7:UGO10"/>
    <mergeCell ref="UGS7:UGS10"/>
    <mergeCell ref="UGW7:UGW10"/>
    <mergeCell ref="UHA7:UHA10"/>
    <mergeCell ref="UFQ7:UFQ10"/>
    <mergeCell ref="UFU7:UFU10"/>
    <mergeCell ref="UFY7:UFY10"/>
    <mergeCell ref="UGC7:UGC10"/>
    <mergeCell ref="UGG7:UGG10"/>
    <mergeCell ref="UEW7:UEW10"/>
    <mergeCell ref="UFA7:UFA10"/>
    <mergeCell ref="UFE7:UFE10"/>
    <mergeCell ref="UFI7:UFI10"/>
    <mergeCell ref="UFM7:UFM10"/>
    <mergeCell ref="UEC7:UEC10"/>
    <mergeCell ref="UEG7:UEG10"/>
    <mergeCell ref="UEK7:UEK10"/>
    <mergeCell ref="UEO7:UEO10"/>
    <mergeCell ref="UES7:UES10"/>
    <mergeCell ref="UDI7:UDI10"/>
    <mergeCell ref="UDM7:UDM10"/>
    <mergeCell ref="UDQ7:UDQ10"/>
    <mergeCell ref="UDU7:UDU10"/>
    <mergeCell ref="UDY7:UDY10"/>
    <mergeCell ref="UCO7:UCO10"/>
    <mergeCell ref="UCS7:UCS10"/>
    <mergeCell ref="UCW7:UCW10"/>
    <mergeCell ref="UDA7:UDA10"/>
    <mergeCell ref="UDE7:UDE10"/>
    <mergeCell ref="UBU7:UBU10"/>
    <mergeCell ref="UBY7:UBY10"/>
    <mergeCell ref="UCC7:UCC10"/>
    <mergeCell ref="UCG7:UCG10"/>
    <mergeCell ref="UCK7:UCK10"/>
    <mergeCell ref="UBA7:UBA10"/>
    <mergeCell ref="UBE7:UBE10"/>
    <mergeCell ref="UBI7:UBI10"/>
    <mergeCell ref="UBM7:UBM10"/>
    <mergeCell ref="UBQ7:UBQ10"/>
    <mergeCell ref="UAG7:UAG10"/>
    <mergeCell ref="UAK7:UAK10"/>
    <mergeCell ref="UAO7:UAO10"/>
    <mergeCell ref="UAS7:UAS10"/>
    <mergeCell ref="UAW7:UAW10"/>
    <mergeCell ref="TZM7:TZM10"/>
    <mergeCell ref="TZQ7:TZQ10"/>
    <mergeCell ref="TZU7:TZU10"/>
    <mergeCell ref="TZY7:TZY10"/>
    <mergeCell ref="UAC7:UAC10"/>
    <mergeCell ref="TYS7:TYS10"/>
    <mergeCell ref="TYW7:TYW10"/>
    <mergeCell ref="TZA7:TZA10"/>
    <mergeCell ref="TZE7:TZE10"/>
    <mergeCell ref="TZI7:TZI10"/>
    <mergeCell ref="TXY7:TXY10"/>
    <mergeCell ref="TYC7:TYC10"/>
    <mergeCell ref="TYG7:TYG10"/>
    <mergeCell ref="TYK7:TYK10"/>
    <mergeCell ref="TYO7:TYO10"/>
    <mergeCell ref="TXE7:TXE10"/>
    <mergeCell ref="TXI7:TXI10"/>
    <mergeCell ref="TXM7:TXM10"/>
    <mergeCell ref="TXQ7:TXQ10"/>
    <mergeCell ref="TXU7:TXU10"/>
    <mergeCell ref="TWK7:TWK10"/>
    <mergeCell ref="TWO7:TWO10"/>
    <mergeCell ref="TWS7:TWS10"/>
    <mergeCell ref="TWW7:TWW10"/>
    <mergeCell ref="TXA7:TXA10"/>
    <mergeCell ref="TVQ7:TVQ10"/>
    <mergeCell ref="TVU7:TVU10"/>
    <mergeCell ref="TVY7:TVY10"/>
    <mergeCell ref="TWC7:TWC10"/>
    <mergeCell ref="TWG7:TWG10"/>
    <mergeCell ref="TUW7:TUW10"/>
    <mergeCell ref="TVA7:TVA10"/>
    <mergeCell ref="TVE7:TVE10"/>
    <mergeCell ref="TVI7:TVI10"/>
    <mergeCell ref="TVM7:TVM10"/>
    <mergeCell ref="TUC7:TUC10"/>
    <mergeCell ref="TUG7:TUG10"/>
    <mergeCell ref="TUK7:TUK10"/>
    <mergeCell ref="TUO7:TUO10"/>
    <mergeCell ref="TUS7:TUS10"/>
    <mergeCell ref="TTI7:TTI10"/>
    <mergeCell ref="TTM7:TTM10"/>
    <mergeCell ref="TTQ7:TTQ10"/>
    <mergeCell ref="TTU7:TTU10"/>
    <mergeCell ref="TTY7:TTY10"/>
    <mergeCell ref="TSO7:TSO10"/>
    <mergeCell ref="TSS7:TSS10"/>
    <mergeCell ref="TSW7:TSW10"/>
    <mergeCell ref="TTA7:TTA10"/>
    <mergeCell ref="TTE7:TTE10"/>
    <mergeCell ref="TRU7:TRU10"/>
    <mergeCell ref="TRY7:TRY10"/>
    <mergeCell ref="TSC7:TSC10"/>
    <mergeCell ref="TSG7:TSG10"/>
    <mergeCell ref="TSK7:TSK10"/>
    <mergeCell ref="TRA7:TRA10"/>
    <mergeCell ref="TRE7:TRE10"/>
    <mergeCell ref="TRI7:TRI10"/>
    <mergeCell ref="TRM7:TRM10"/>
    <mergeCell ref="TRQ7:TRQ10"/>
    <mergeCell ref="TQG7:TQG10"/>
    <mergeCell ref="TQK7:TQK10"/>
    <mergeCell ref="TQO7:TQO10"/>
    <mergeCell ref="TQS7:TQS10"/>
    <mergeCell ref="TQW7:TQW10"/>
    <mergeCell ref="TPM7:TPM10"/>
    <mergeCell ref="TPQ7:TPQ10"/>
    <mergeCell ref="TPU7:TPU10"/>
    <mergeCell ref="TPY7:TPY10"/>
    <mergeCell ref="TQC7:TQC10"/>
    <mergeCell ref="TOS7:TOS10"/>
    <mergeCell ref="TOW7:TOW10"/>
    <mergeCell ref="TPA7:TPA10"/>
    <mergeCell ref="TPE7:TPE10"/>
    <mergeCell ref="TPI7:TPI10"/>
    <mergeCell ref="TNY7:TNY10"/>
    <mergeCell ref="TOC7:TOC10"/>
    <mergeCell ref="TOG7:TOG10"/>
    <mergeCell ref="TOK7:TOK10"/>
    <mergeCell ref="TOO7:TOO10"/>
    <mergeCell ref="TNE7:TNE10"/>
    <mergeCell ref="TNI7:TNI10"/>
    <mergeCell ref="TNM7:TNM10"/>
    <mergeCell ref="TNQ7:TNQ10"/>
    <mergeCell ref="TNU7:TNU10"/>
    <mergeCell ref="TMK7:TMK10"/>
    <mergeCell ref="TMO7:TMO10"/>
    <mergeCell ref="TMS7:TMS10"/>
    <mergeCell ref="TMW7:TMW10"/>
    <mergeCell ref="TNA7:TNA10"/>
    <mergeCell ref="TLQ7:TLQ10"/>
    <mergeCell ref="TLU7:TLU10"/>
    <mergeCell ref="TLY7:TLY10"/>
    <mergeCell ref="TMC7:TMC10"/>
    <mergeCell ref="TMG7:TMG10"/>
    <mergeCell ref="TKW7:TKW10"/>
    <mergeCell ref="TLA7:TLA10"/>
    <mergeCell ref="TLE7:TLE10"/>
    <mergeCell ref="TLI7:TLI10"/>
    <mergeCell ref="TLM7:TLM10"/>
    <mergeCell ref="TKC7:TKC10"/>
    <mergeCell ref="TKG7:TKG10"/>
    <mergeCell ref="TKK7:TKK10"/>
    <mergeCell ref="TKO7:TKO10"/>
    <mergeCell ref="TKS7:TKS10"/>
    <mergeCell ref="TJI7:TJI10"/>
    <mergeCell ref="TJM7:TJM10"/>
    <mergeCell ref="TJQ7:TJQ10"/>
    <mergeCell ref="TJU7:TJU10"/>
    <mergeCell ref="TJY7:TJY10"/>
    <mergeCell ref="TIO7:TIO10"/>
    <mergeCell ref="TIS7:TIS10"/>
    <mergeCell ref="TIW7:TIW10"/>
    <mergeCell ref="TJA7:TJA10"/>
    <mergeCell ref="TJE7:TJE10"/>
    <mergeCell ref="THU7:THU10"/>
    <mergeCell ref="THY7:THY10"/>
    <mergeCell ref="TIC7:TIC10"/>
    <mergeCell ref="TIG7:TIG10"/>
    <mergeCell ref="TIK7:TIK10"/>
    <mergeCell ref="THA7:THA10"/>
    <mergeCell ref="THE7:THE10"/>
    <mergeCell ref="THI7:THI10"/>
    <mergeCell ref="THM7:THM10"/>
    <mergeCell ref="THQ7:THQ10"/>
    <mergeCell ref="TGG7:TGG10"/>
    <mergeCell ref="TGK7:TGK10"/>
    <mergeCell ref="TGO7:TGO10"/>
    <mergeCell ref="TGS7:TGS10"/>
    <mergeCell ref="TGW7:TGW10"/>
    <mergeCell ref="TFM7:TFM10"/>
    <mergeCell ref="TFQ7:TFQ10"/>
    <mergeCell ref="TFU7:TFU10"/>
    <mergeCell ref="TFY7:TFY10"/>
    <mergeCell ref="TGC7:TGC10"/>
    <mergeCell ref="TES7:TES10"/>
    <mergeCell ref="TEW7:TEW10"/>
    <mergeCell ref="TFA7:TFA10"/>
    <mergeCell ref="TFE7:TFE10"/>
    <mergeCell ref="TFI7:TFI10"/>
    <mergeCell ref="TDY7:TDY10"/>
    <mergeCell ref="TEC7:TEC10"/>
    <mergeCell ref="TEG7:TEG10"/>
    <mergeCell ref="TEK7:TEK10"/>
    <mergeCell ref="TEO7:TEO10"/>
    <mergeCell ref="TDE7:TDE10"/>
    <mergeCell ref="TDI7:TDI10"/>
    <mergeCell ref="TDM7:TDM10"/>
    <mergeCell ref="TDQ7:TDQ10"/>
    <mergeCell ref="TDU7:TDU10"/>
    <mergeCell ref="TCK7:TCK10"/>
    <mergeCell ref="TCO7:TCO10"/>
    <mergeCell ref="TCS7:TCS10"/>
    <mergeCell ref="TCW7:TCW10"/>
    <mergeCell ref="TDA7:TDA10"/>
    <mergeCell ref="TBQ7:TBQ10"/>
    <mergeCell ref="TBU7:TBU10"/>
    <mergeCell ref="TBY7:TBY10"/>
    <mergeCell ref="TCC7:TCC10"/>
    <mergeCell ref="TCG7:TCG10"/>
    <mergeCell ref="TAW7:TAW10"/>
    <mergeCell ref="TBA7:TBA10"/>
    <mergeCell ref="TBE7:TBE10"/>
    <mergeCell ref="TBI7:TBI10"/>
    <mergeCell ref="TBM7:TBM10"/>
    <mergeCell ref="TAC7:TAC10"/>
    <mergeCell ref="TAG7:TAG10"/>
    <mergeCell ref="TAK7:TAK10"/>
    <mergeCell ref="TAO7:TAO10"/>
    <mergeCell ref="TAS7:TAS10"/>
    <mergeCell ref="SZI7:SZI10"/>
    <mergeCell ref="SZM7:SZM10"/>
    <mergeCell ref="SZQ7:SZQ10"/>
    <mergeCell ref="SZU7:SZU10"/>
    <mergeCell ref="SZY7:SZY10"/>
    <mergeCell ref="SYO7:SYO10"/>
    <mergeCell ref="SYS7:SYS10"/>
    <mergeCell ref="SYW7:SYW10"/>
    <mergeCell ref="SZA7:SZA10"/>
    <mergeCell ref="SZE7:SZE10"/>
    <mergeCell ref="SXU7:SXU10"/>
    <mergeCell ref="SXY7:SXY10"/>
    <mergeCell ref="SYC7:SYC10"/>
    <mergeCell ref="SYG7:SYG10"/>
    <mergeCell ref="SYK7:SYK10"/>
    <mergeCell ref="SXA7:SXA10"/>
    <mergeCell ref="SXE7:SXE10"/>
    <mergeCell ref="SXI7:SXI10"/>
    <mergeCell ref="SXM7:SXM10"/>
    <mergeCell ref="SXQ7:SXQ10"/>
    <mergeCell ref="SWG7:SWG10"/>
    <mergeCell ref="SWK7:SWK10"/>
    <mergeCell ref="SWO7:SWO10"/>
    <mergeCell ref="SWS7:SWS10"/>
    <mergeCell ref="SWW7:SWW10"/>
    <mergeCell ref="SVM7:SVM10"/>
    <mergeCell ref="SVQ7:SVQ10"/>
    <mergeCell ref="SVU7:SVU10"/>
    <mergeCell ref="SVY7:SVY10"/>
    <mergeCell ref="SWC7:SWC10"/>
    <mergeCell ref="SUS7:SUS10"/>
    <mergeCell ref="SUW7:SUW10"/>
    <mergeCell ref="SVA7:SVA10"/>
    <mergeCell ref="SVE7:SVE10"/>
    <mergeCell ref="SVI7:SVI10"/>
    <mergeCell ref="STY7:STY10"/>
    <mergeCell ref="SUC7:SUC10"/>
    <mergeCell ref="SUG7:SUG10"/>
    <mergeCell ref="SUK7:SUK10"/>
    <mergeCell ref="SUO7:SUO10"/>
    <mergeCell ref="STE7:STE10"/>
    <mergeCell ref="STI7:STI10"/>
    <mergeCell ref="STM7:STM10"/>
    <mergeCell ref="STQ7:STQ10"/>
    <mergeCell ref="STU7:STU10"/>
    <mergeCell ref="SSK7:SSK10"/>
    <mergeCell ref="SSO7:SSO10"/>
    <mergeCell ref="SSS7:SSS10"/>
    <mergeCell ref="SSW7:SSW10"/>
    <mergeCell ref="STA7:STA10"/>
    <mergeCell ref="SRQ7:SRQ10"/>
    <mergeCell ref="SRU7:SRU10"/>
    <mergeCell ref="SRY7:SRY10"/>
    <mergeCell ref="SSC7:SSC10"/>
    <mergeCell ref="SSG7:SSG10"/>
    <mergeCell ref="SQW7:SQW10"/>
    <mergeCell ref="SRA7:SRA10"/>
    <mergeCell ref="SRE7:SRE10"/>
    <mergeCell ref="SRI7:SRI10"/>
    <mergeCell ref="SRM7:SRM10"/>
    <mergeCell ref="SQC7:SQC10"/>
    <mergeCell ref="SQG7:SQG10"/>
    <mergeCell ref="SQK7:SQK10"/>
    <mergeCell ref="SQO7:SQO10"/>
    <mergeCell ref="SQS7:SQS10"/>
    <mergeCell ref="SPI7:SPI10"/>
    <mergeCell ref="SPM7:SPM10"/>
    <mergeCell ref="SPQ7:SPQ10"/>
    <mergeCell ref="SPU7:SPU10"/>
    <mergeCell ref="SPY7:SPY10"/>
    <mergeCell ref="SOO7:SOO10"/>
    <mergeCell ref="SOS7:SOS10"/>
    <mergeCell ref="SOW7:SOW10"/>
    <mergeCell ref="SPA7:SPA10"/>
    <mergeCell ref="SPE7:SPE10"/>
    <mergeCell ref="SNU7:SNU10"/>
    <mergeCell ref="SNY7:SNY10"/>
    <mergeCell ref="SOC7:SOC10"/>
    <mergeCell ref="SOG7:SOG10"/>
    <mergeCell ref="SOK7:SOK10"/>
    <mergeCell ref="SNA7:SNA10"/>
    <mergeCell ref="SNE7:SNE10"/>
    <mergeCell ref="SNI7:SNI10"/>
    <mergeCell ref="SNM7:SNM10"/>
    <mergeCell ref="SNQ7:SNQ10"/>
    <mergeCell ref="SMG7:SMG10"/>
    <mergeCell ref="SMK7:SMK10"/>
    <mergeCell ref="SMO7:SMO10"/>
    <mergeCell ref="SMS7:SMS10"/>
    <mergeCell ref="SMW7:SMW10"/>
    <mergeCell ref="SLM7:SLM10"/>
    <mergeCell ref="SLQ7:SLQ10"/>
    <mergeCell ref="SLU7:SLU10"/>
    <mergeCell ref="SLY7:SLY10"/>
    <mergeCell ref="SMC7:SMC10"/>
    <mergeCell ref="SKS7:SKS10"/>
    <mergeCell ref="SKW7:SKW10"/>
    <mergeCell ref="SLA7:SLA10"/>
    <mergeCell ref="SLE7:SLE10"/>
    <mergeCell ref="SLI7:SLI10"/>
    <mergeCell ref="SJY7:SJY10"/>
    <mergeCell ref="SKC7:SKC10"/>
    <mergeCell ref="SKG7:SKG10"/>
    <mergeCell ref="SKK7:SKK10"/>
    <mergeCell ref="SKO7:SKO10"/>
    <mergeCell ref="SJE7:SJE10"/>
    <mergeCell ref="SJI7:SJI10"/>
    <mergeCell ref="SJM7:SJM10"/>
    <mergeCell ref="SJQ7:SJQ10"/>
    <mergeCell ref="SJU7:SJU10"/>
    <mergeCell ref="SIK7:SIK10"/>
    <mergeCell ref="SIO7:SIO10"/>
    <mergeCell ref="SIS7:SIS10"/>
    <mergeCell ref="SIW7:SIW10"/>
    <mergeCell ref="SJA7:SJA10"/>
    <mergeCell ref="SHQ7:SHQ10"/>
    <mergeCell ref="SHU7:SHU10"/>
    <mergeCell ref="SHY7:SHY10"/>
    <mergeCell ref="SIC7:SIC10"/>
    <mergeCell ref="SIG7:SIG10"/>
    <mergeCell ref="SGW7:SGW10"/>
    <mergeCell ref="SHA7:SHA10"/>
    <mergeCell ref="SHE7:SHE10"/>
    <mergeCell ref="SHI7:SHI10"/>
    <mergeCell ref="SHM7:SHM10"/>
    <mergeCell ref="SGC7:SGC10"/>
    <mergeCell ref="SGG7:SGG10"/>
    <mergeCell ref="SGK7:SGK10"/>
    <mergeCell ref="SGO7:SGO10"/>
    <mergeCell ref="SGS7:SGS10"/>
    <mergeCell ref="SFI7:SFI10"/>
    <mergeCell ref="SFM7:SFM10"/>
    <mergeCell ref="SFQ7:SFQ10"/>
    <mergeCell ref="SFU7:SFU10"/>
    <mergeCell ref="SFY7:SFY10"/>
    <mergeCell ref="SEO7:SEO10"/>
    <mergeCell ref="SES7:SES10"/>
    <mergeCell ref="SEW7:SEW10"/>
    <mergeCell ref="SFA7:SFA10"/>
    <mergeCell ref="SFE7:SFE10"/>
    <mergeCell ref="SDU7:SDU10"/>
    <mergeCell ref="SDY7:SDY10"/>
    <mergeCell ref="SEC7:SEC10"/>
    <mergeCell ref="SEG7:SEG10"/>
    <mergeCell ref="SEK7:SEK10"/>
    <mergeCell ref="SDA7:SDA10"/>
    <mergeCell ref="SDE7:SDE10"/>
    <mergeCell ref="SDI7:SDI10"/>
    <mergeCell ref="SDM7:SDM10"/>
    <mergeCell ref="SDQ7:SDQ10"/>
    <mergeCell ref="SCG7:SCG10"/>
    <mergeCell ref="SCK7:SCK10"/>
    <mergeCell ref="SCO7:SCO10"/>
    <mergeCell ref="SCS7:SCS10"/>
    <mergeCell ref="SCW7:SCW10"/>
    <mergeCell ref="SBM7:SBM10"/>
    <mergeCell ref="SBQ7:SBQ10"/>
    <mergeCell ref="SBU7:SBU10"/>
    <mergeCell ref="SBY7:SBY10"/>
    <mergeCell ref="SCC7:SCC10"/>
    <mergeCell ref="SAS7:SAS10"/>
    <mergeCell ref="SAW7:SAW10"/>
    <mergeCell ref="SBA7:SBA10"/>
    <mergeCell ref="SBE7:SBE10"/>
    <mergeCell ref="SBI7:SBI10"/>
    <mergeCell ref="RZY7:RZY10"/>
    <mergeCell ref="SAC7:SAC10"/>
    <mergeCell ref="SAG7:SAG10"/>
    <mergeCell ref="SAK7:SAK10"/>
    <mergeCell ref="SAO7:SAO10"/>
    <mergeCell ref="RZE7:RZE10"/>
    <mergeCell ref="RZI7:RZI10"/>
    <mergeCell ref="RZM7:RZM10"/>
    <mergeCell ref="RZQ7:RZQ10"/>
    <mergeCell ref="RZU7:RZU10"/>
    <mergeCell ref="RYK7:RYK10"/>
    <mergeCell ref="RYO7:RYO10"/>
    <mergeCell ref="RYS7:RYS10"/>
    <mergeCell ref="RYW7:RYW10"/>
    <mergeCell ref="RZA7:RZA10"/>
    <mergeCell ref="RXQ7:RXQ10"/>
    <mergeCell ref="RXU7:RXU10"/>
    <mergeCell ref="RXY7:RXY10"/>
    <mergeCell ref="RYC7:RYC10"/>
    <mergeCell ref="RYG7:RYG10"/>
    <mergeCell ref="RWW7:RWW10"/>
    <mergeCell ref="RXA7:RXA10"/>
    <mergeCell ref="RXE7:RXE10"/>
    <mergeCell ref="RXI7:RXI10"/>
    <mergeCell ref="RXM7:RXM10"/>
    <mergeCell ref="RWC7:RWC10"/>
    <mergeCell ref="RWG7:RWG10"/>
    <mergeCell ref="RWK7:RWK10"/>
    <mergeCell ref="RWO7:RWO10"/>
    <mergeCell ref="RWS7:RWS10"/>
    <mergeCell ref="RVI7:RVI10"/>
    <mergeCell ref="RVM7:RVM10"/>
    <mergeCell ref="RVQ7:RVQ10"/>
    <mergeCell ref="RVU7:RVU10"/>
    <mergeCell ref="RVY7:RVY10"/>
    <mergeCell ref="RUO7:RUO10"/>
    <mergeCell ref="RUS7:RUS10"/>
    <mergeCell ref="RUW7:RUW10"/>
    <mergeCell ref="RVA7:RVA10"/>
    <mergeCell ref="RVE7:RVE10"/>
    <mergeCell ref="RTU7:RTU10"/>
    <mergeCell ref="RTY7:RTY10"/>
    <mergeCell ref="RUC7:RUC10"/>
    <mergeCell ref="RUG7:RUG10"/>
    <mergeCell ref="RUK7:RUK10"/>
    <mergeCell ref="RTA7:RTA10"/>
    <mergeCell ref="RTE7:RTE10"/>
    <mergeCell ref="RTI7:RTI10"/>
    <mergeCell ref="RTM7:RTM10"/>
    <mergeCell ref="RTQ7:RTQ10"/>
    <mergeCell ref="RSG7:RSG10"/>
    <mergeCell ref="RSK7:RSK10"/>
    <mergeCell ref="RSO7:RSO10"/>
    <mergeCell ref="RSS7:RSS10"/>
    <mergeCell ref="RSW7:RSW10"/>
    <mergeCell ref="RRM7:RRM10"/>
    <mergeCell ref="RRQ7:RRQ10"/>
    <mergeCell ref="RRU7:RRU10"/>
    <mergeCell ref="RRY7:RRY10"/>
    <mergeCell ref="RSC7:RSC10"/>
    <mergeCell ref="RQS7:RQS10"/>
    <mergeCell ref="RQW7:RQW10"/>
    <mergeCell ref="RRA7:RRA10"/>
    <mergeCell ref="RRE7:RRE10"/>
    <mergeCell ref="RRI7:RRI10"/>
    <mergeCell ref="RPY7:RPY10"/>
    <mergeCell ref="RQC7:RQC10"/>
    <mergeCell ref="RQG7:RQG10"/>
    <mergeCell ref="RQK7:RQK10"/>
    <mergeCell ref="RQO7:RQO10"/>
    <mergeCell ref="RPE7:RPE10"/>
    <mergeCell ref="RPI7:RPI10"/>
    <mergeCell ref="RPM7:RPM10"/>
    <mergeCell ref="RPQ7:RPQ10"/>
    <mergeCell ref="RPU7:RPU10"/>
    <mergeCell ref="ROK7:ROK10"/>
    <mergeCell ref="ROO7:ROO10"/>
    <mergeCell ref="ROS7:ROS10"/>
    <mergeCell ref="ROW7:ROW10"/>
    <mergeCell ref="RPA7:RPA10"/>
    <mergeCell ref="RNQ7:RNQ10"/>
    <mergeCell ref="RNU7:RNU10"/>
    <mergeCell ref="RNY7:RNY10"/>
    <mergeCell ref="ROC7:ROC10"/>
    <mergeCell ref="ROG7:ROG10"/>
    <mergeCell ref="RMW7:RMW10"/>
    <mergeCell ref="RNA7:RNA10"/>
    <mergeCell ref="RNE7:RNE10"/>
    <mergeCell ref="RNI7:RNI10"/>
    <mergeCell ref="RNM7:RNM10"/>
    <mergeCell ref="RMC7:RMC10"/>
    <mergeCell ref="RMG7:RMG10"/>
    <mergeCell ref="RMK7:RMK10"/>
    <mergeCell ref="RMO7:RMO10"/>
    <mergeCell ref="RMS7:RMS10"/>
    <mergeCell ref="RLI7:RLI10"/>
    <mergeCell ref="RLM7:RLM10"/>
    <mergeCell ref="RLQ7:RLQ10"/>
    <mergeCell ref="RLU7:RLU10"/>
    <mergeCell ref="RLY7:RLY10"/>
    <mergeCell ref="RKO7:RKO10"/>
    <mergeCell ref="RKS7:RKS10"/>
    <mergeCell ref="RKW7:RKW10"/>
    <mergeCell ref="RLA7:RLA10"/>
    <mergeCell ref="RLE7:RLE10"/>
    <mergeCell ref="RJU7:RJU10"/>
    <mergeCell ref="RJY7:RJY10"/>
    <mergeCell ref="RKC7:RKC10"/>
    <mergeCell ref="RKG7:RKG10"/>
    <mergeCell ref="RKK7:RKK10"/>
    <mergeCell ref="RJA7:RJA10"/>
    <mergeCell ref="RJE7:RJE10"/>
    <mergeCell ref="RJI7:RJI10"/>
    <mergeCell ref="RJM7:RJM10"/>
    <mergeCell ref="RJQ7:RJQ10"/>
    <mergeCell ref="RIG7:RIG10"/>
    <mergeCell ref="RIK7:RIK10"/>
    <mergeCell ref="RIO7:RIO10"/>
    <mergeCell ref="RIS7:RIS10"/>
    <mergeCell ref="RIW7:RIW10"/>
    <mergeCell ref="RHM7:RHM10"/>
    <mergeCell ref="RHQ7:RHQ10"/>
    <mergeCell ref="RHU7:RHU10"/>
    <mergeCell ref="RHY7:RHY10"/>
    <mergeCell ref="RIC7:RIC10"/>
    <mergeCell ref="RGS7:RGS10"/>
    <mergeCell ref="RGW7:RGW10"/>
    <mergeCell ref="RHA7:RHA10"/>
    <mergeCell ref="RHE7:RHE10"/>
    <mergeCell ref="RHI7:RHI10"/>
    <mergeCell ref="RFY7:RFY10"/>
    <mergeCell ref="RGC7:RGC10"/>
    <mergeCell ref="RGG7:RGG10"/>
    <mergeCell ref="RGK7:RGK10"/>
    <mergeCell ref="RGO7:RGO10"/>
    <mergeCell ref="RFE7:RFE10"/>
    <mergeCell ref="RFI7:RFI10"/>
    <mergeCell ref="RFM7:RFM10"/>
    <mergeCell ref="RFQ7:RFQ10"/>
    <mergeCell ref="RFU7:RFU10"/>
    <mergeCell ref="REK7:REK10"/>
    <mergeCell ref="REO7:REO10"/>
    <mergeCell ref="RES7:RES10"/>
    <mergeCell ref="REW7:REW10"/>
    <mergeCell ref="RFA7:RFA10"/>
    <mergeCell ref="RDQ7:RDQ10"/>
    <mergeCell ref="RDU7:RDU10"/>
    <mergeCell ref="RDY7:RDY10"/>
    <mergeCell ref="REC7:REC10"/>
    <mergeCell ref="REG7:REG10"/>
    <mergeCell ref="RCW7:RCW10"/>
    <mergeCell ref="RDA7:RDA10"/>
    <mergeCell ref="RDE7:RDE10"/>
    <mergeCell ref="RDI7:RDI10"/>
    <mergeCell ref="RDM7:RDM10"/>
    <mergeCell ref="RCC7:RCC10"/>
    <mergeCell ref="RCG7:RCG10"/>
    <mergeCell ref="RCK7:RCK10"/>
    <mergeCell ref="RCO7:RCO10"/>
    <mergeCell ref="RCS7:RCS10"/>
    <mergeCell ref="RBI7:RBI10"/>
    <mergeCell ref="RBM7:RBM10"/>
    <mergeCell ref="RBQ7:RBQ10"/>
    <mergeCell ref="RBU7:RBU10"/>
    <mergeCell ref="RBY7:RBY10"/>
    <mergeCell ref="RAO7:RAO10"/>
    <mergeCell ref="RAS7:RAS10"/>
    <mergeCell ref="RAW7:RAW10"/>
    <mergeCell ref="RBA7:RBA10"/>
    <mergeCell ref="RBE7:RBE10"/>
    <mergeCell ref="QZU7:QZU10"/>
    <mergeCell ref="QZY7:QZY10"/>
    <mergeCell ref="RAC7:RAC10"/>
    <mergeCell ref="RAG7:RAG10"/>
    <mergeCell ref="RAK7:RAK10"/>
    <mergeCell ref="QZA7:QZA10"/>
    <mergeCell ref="QZE7:QZE10"/>
    <mergeCell ref="QZI7:QZI10"/>
    <mergeCell ref="QZM7:QZM10"/>
    <mergeCell ref="QZQ7:QZQ10"/>
    <mergeCell ref="QYG7:QYG10"/>
    <mergeCell ref="QYK7:QYK10"/>
    <mergeCell ref="QYO7:QYO10"/>
    <mergeCell ref="QYS7:QYS10"/>
    <mergeCell ref="QYW7:QYW10"/>
    <mergeCell ref="QXM7:QXM10"/>
    <mergeCell ref="QXQ7:QXQ10"/>
    <mergeCell ref="QXU7:QXU10"/>
    <mergeCell ref="QXY7:QXY10"/>
    <mergeCell ref="QYC7:QYC10"/>
    <mergeCell ref="QWS7:QWS10"/>
    <mergeCell ref="QWW7:QWW10"/>
    <mergeCell ref="QXA7:QXA10"/>
    <mergeCell ref="QXE7:QXE10"/>
    <mergeCell ref="QXI7:QXI10"/>
    <mergeCell ref="QVY7:QVY10"/>
    <mergeCell ref="QWC7:QWC10"/>
    <mergeCell ref="QWG7:QWG10"/>
    <mergeCell ref="QWK7:QWK10"/>
    <mergeCell ref="QWO7:QWO10"/>
    <mergeCell ref="QVE7:QVE10"/>
    <mergeCell ref="QVI7:QVI10"/>
    <mergeCell ref="QVM7:QVM10"/>
    <mergeCell ref="QVQ7:QVQ10"/>
    <mergeCell ref="QVU7:QVU10"/>
    <mergeCell ref="QUK7:QUK10"/>
    <mergeCell ref="QUO7:QUO10"/>
    <mergeCell ref="QUS7:QUS10"/>
    <mergeCell ref="QUW7:QUW10"/>
    <mergeCell ref="QVA7:QVA10"/>
    <mergeCell ref="QTQ7:QTQ10"/>
    <mergeCell ref="QTU7:QTU10"/>
    <mergeCell ref="QTY7:QTY10"/>
    <mergeCell ref="QUC7:QUC10"/>
    <mergeCell ref="QUG7:QUG10"/>
    <mergeCell ref="QSW7:QSW10"/>
    <mergeCell ref="QTA7:QTA10"/>
    <mergeCell ref="QTE7:QTE10"/>
    <mergeCell ref="QTI7:QTI10"/>
    <mergeCell ref="QTM7:QTM10"/>
    <mergeCell ref="QSC7:QSC10"/>
    <mergeCell ref="QSG7:QSG10"/>
    <mergeCell ref="QSK7:QSK10"/>
    <mergeCell ref="QSO7:QSO10"/>
    <mergeCell ref="QSS7:QSS10"/>
    <mergeCell ref="QRI7:QRI10"/>
    <mergeCell ref="QRM7:QRM10"/>
    <mergeCell ref="QRQ7:QRQ10"/>
    <mergeCell ref="QRU7:QRU10"/>
    <mergeCell ref="QRY7:QRY10"/>
    <mergeCell ref="QQO7:QQO10"/>
    <mergeCell ref="QQS7:QQS10"/>
    <mergeCell ref="QQW7:QQW10"/>
    <mergeCell ref="QRA7:QRA10"/>
    <mergeCell ref="QRE7:QRE10"/>
    <mergeCell ref="QPU7:QPU10"/>
    <mergeCell ref="QPY7:QPY10"/>
    <mergeCell ref="QQC7:QQC10"/>
    <mergeCell ref="QQG7:QQG10"/>
    <mergeCell ref="QQK7:QQK10"/>
    <mergeCell ref="QPA7:QPA10"/>
    <mergeCell ref="QPE7:QPE10"/>
    <mergeCell ref="QPI7:QPI10"/>
    <mergeCell ref="QPM7:QPM10"/>
    <mergeCell ref="QPQ7:QPQ10"/>
    <mergeCell ref="QOG7:QOG10"/>
    <mergeCell ref="QOK7:QOK10"/>
    <mergeCell ref="QOO7:QOO10"/>
    <mergeCell ref="QOS7:QOS10"/>
    <mergeCell ref="QOW7:QOW10"/>
    <mergeCell ref="QNM7:QNM10"/>
    <mergeCell ref="QNQ7:QNQ10"/>
    <mergeCell ref="QNU7:QNU10"/>
    <mergeCell ref="QNY7:QNY10"/>
    <mergeCell ref="QOC7:QOC10"/>
    <mergeCell ref="QMS7:QMS10"/>
    <mergeCell ref="QMW7:QMW10"/>
    <mergeCell ref="QNA7:QNA10"/>
    <mergeCell ref="QNE7:QNE10"/>
    <mergeCell ref="QNI7:QNI10"/>
    <mergeCell ref="QLY7:QLY10"/>
    <mergeCell ref="QMC7:QMC10"/>
    <mergeCell ref="QMG7:QMG10"/>
    <mergeCell ref="QMK7:QMK10"/>
    <mergeCell ref="QMO7:QMO10"/>
    <mergeCell ref="QLE7:QLE10"/>
    <mergeCell ref="QLI7:QLI10"/>
    <mergeCell ref="QLM7:QLM10"/>
    <mergeCell ref="QLQ7:QLQ10"/>
    <mergeCell ref="QLU7:QLU10"/>
    <mergeCell ref="QKK7:QKK10"/>
    <mergeCell ref="QKO7:QKO10"/>
    <mergeCell ref="QKS7:QKS10"/>
    <mergeCell ref="QKW7:QKW10"/>
    <mergeCell ref="QLA7:QLA10"/>
    <mergeCell ref="QJQ7:QJQ10"/>
    <mergeCell ref="QJU7:QJU10"/>
    <mergeCell ref="QJY7:QJY10"/>
    <mergeCell ref="QKC7:QKC10"/>
    <mergeCell ref="QKG7:QKG10"/>
    <mergeCell ref="QIW7:QIW10"/>
    <mergeCell ref="QJA7:QJA10"/>
    <mergeCell ref="QJE7:QJE10"/>
    <mergeCell ref="QJI7:QJI10"/>
    <mergeCell ref="QJM7:QJM10"/>
    <mergeCell ref="QIC7:QIC10"/>
    <mergeCell ref="QIG7:QIG10"/>
    <mergeCell ref="QIK7:QIK10"/>
    <mergeCell ref="QIO7:QIO10"/>
    <mergeCell ref="QIS7:QIS10"/>
    <mergeCell ref="QHI7:QHI10"/>
    <mergeCell ref="QHM7:QHM10"/>
    <mergeCell ref="QHQ7:QHQ10"/>
    <mergeCell ref="QHU7:QHU10"/>
    <mergeCell ref="QHY7:QHY10"/>
    <mergeCell ref="QGO7:QGO10"/>
    <mergeCell ref="QGS7:QGS10"/>
    <mergeCell ref="QGW7:QGW10"/>
    <mergeCell ref="QHA7:QHA10"/>
    <mergeCell ref="QHE7:QHE10"/>
    <mergeCell ref="QFU7:QFU10"/>
    <mergeCell ref="QFY7:QFY10"/>
    <mergeCell ref="QGC7:QGC10"/>
    <mergeCell ref="QGG7:QGG10"/>
    <mergeCell ref="QGK7:QGK10"/>
    <mergeCell ref="QFA7:QFA10"/>
    <mergeCell ref="QFE7:QFE10"/>
    <mergeCell ref="QFI7:QFI10"/>
    <mergeCell ref="QFM7:QFM10"/>
    <mergeCell ref="QFQ7:QFQ10"/>
    <mergeCell ref="QEG7:QEG10"/>
    <mergeCell ref="QEK7:QEK10"/>
    <mergeCell ref="QEO7:QEO10"/>
    <mergeCell ref="QES7:QES10"/>
    <mergeCell ref="QEW7:QEW10"/>
    <mergeCell ref="QDM7:QDM10"/>
    <mergeCell ref="QDQ7:QDQ10"/>
    <mergeCell ref="QDU7:QDU10"/>
    <mergeCell ref="QDY7:QDY10"/>
    <mergeCell ref="QEC7:QEC10"/>
    <mergeCell ref="QCS7:QCS10"/>
    <mergeCell ref="QCW7:QCW10"/>
    <mergeCell ref="QDA7:QDA10"/>
    <mergeCell ref="QDE7:QDE10"/>
    <mergeCell ref="QDI7:QDI10"/>
    <mergeCell ref="QBY7:QBY10"/>
    <mergeCell ref="QCC7:QCC10"/>
    <mergeCell ref="QCG7:QCG10"/>
    <mergeCell ref="QCK7:QCK10"/>
    <mergeCell ref="QCO7:QCO10"/>
    <mergeCell ref="QBE7:QBE10"/>
    <mergeCell ref="QBI7:QBI10"/>
    <mergeCell ref="QBM7:QBM10"/>
    <mergeCell ref="QBQ7:QBQ10"/>
    <mergeCell ref="QBU7:QBU10"/>
    <mergeCell ref="QAK7:QAK10"/>
    <mergeCell ref="QAO7:QAO10"/>
    <mergeCell ref="QAS7:QAS10"/>
    <mergeCell ref="QAW7:QAW10"/>
    <mergeCell ref="QBA7:QBA10"/>
    <mergeCell ref="PZQ7:PZQ10"/>
    <mergeCell ref="PZU7:PZU10"/>
    <mergeCell ref="PZY7:PZY10"/>
    <mergeCell ref="QAC7:QAC10"/>
    <mergeCell ref="QAG7:QAG10"/>
    <mergeCell ref="PYW7:PYW10"/>
    <mergeCell ref="PZA7:PZA10"/>
    <mergeCell ref="PZE7:PZE10"/>
    <mergeCell ref="PZI7:PZI10"/>
    <mergeCell ref="PZM7:PZM10"/>
    <mergeCell ref="PYC7:PYC10"/>
    <mergeCell ref="PYG7:PYG10"/>
    <mergeCell ref="PYK7:PYK10"/>
    <mergeCell ref="PYO7:PYO10"/>
    <mergeCell ref="PYS7:PYS10"/>
    <mergeCell ref="PXI7:PXI10"/>
    <mergeCell ref="PXM7:PXM10"/>
    <mergeCell ref="PXQ7:PXQ10"/>
    <mergeCell ref="PXU7:PXU10"/>
    <mergeCell ref="PXY7:PXY10"/>
    <mergeCell ref="PWO7:PWO10"/>
    <mergeCell ref="PWS7:PWS10"/>
    <mergeCell ref="PWW7:PWW10"/>
    <mergeCell ref="PXA7:PXA10"/>
    <mergeCell ref="PXE7:PXE10"/>
    <mergeCell ref="PVU7:PVU10"/>
    <mergeCell ref="PVY7:PVY10"/>
    <mergeCell ref="PWC7:PWC10"/>
    <mergeCell ref="PWG7:PWG10"/>
    <mergeCell ref="PWK7:PWK10"/>
    <mergeCell ref="PVA7:PVA10"/>
    <mergeCell ref="PVE7:PVE10"/>
    <mergeCell ref="PVI7:PVI10"/>
    <mergeCell ref="PVM7:PVM10"/>
    <mergeCell ref="PVQ7:PVQ10"/>
    <mergeCell ref="PUG7:PUG10"/>
    <mergeCell ref="PUK7:PUK10"/>
    <mergeCell ref="PUO7:PUO10"/>
    <mergeCell ref="PUS7:PUS10"/>
    <mergeCell ref="PUW7:PUW10"/>
    <mergeCell ref="PTM7:PTM10"/>
    <mergeCell ref="PTQ7:PTQ10"/>
    <mergeCell ref="PTU7:PTU10"/>
    <mergeCell ref="PTY7:PTY10"/>
    <mergeCell ref="PUC7:PUC10"/>
    <mergeCell ref="PSS7:PSS10"/>
    <mergeCell ref="PSW7:PSW10"/>
    <mergeCell ref="PTA7:PTA10"/>
    <mergeCell ref="PTE7:PTE10"/>
    <mergeCell ref="PTI7:PTI10"/>
    <mergeCell ref="PRY7:PRY10"/>
    <mergeCell ref="PSC7:PSC10"/>
    <mergeCell ref="PSG7:PSG10"/>
    <mergeCell ref="PSK7:PSK10"/>
    <mergeCell ref="PSO7:PSO10"/>
    <mergeCell ref="PRE7:PRE10"/>
    <mergeCell ref="PRI7:PRI10"/>
    <mergeCell ref="PRM7:PRM10"/>
    <mergeCell ref="PRQ7:PRQ10"/>
    <mergeCell ref="PRU7:PRU10"/>
    <mergeCell ref="PQK7:PQK10"/>
    <mergeCell ref="PQO7:PQO10"/>
    <mergeCell ref="PQS7:PQS10"/>
    <mergeCell ref="PQW7:PQW10"/>
    <mergeCell ref="PRA7:PRA10"/>
    <mergeCell ref="PPQ7:PPQ10"/>
    <mergeCell ref="PPU7:PPU10"/>
    <mergeCell ref="PPY7:PPY10"/>
    <mergeCell ref="PQC7:PQC10"/>
    <mergeCell ref="PQG7:PQG10"/>
    <mergeCell ref="POW7:POW10"/>
    <mergeCell ref="PPA7:PPA10"/>
    <mergeCell ref="PPE7:PPE10"/>
    <mergeCell ref="PPI7:PPI10"/>
    <mergeCell ref="PPM7:PPM10"/>
    <mergeCell ref="POC7:POC10"/>
    <mergeCell ref="POG7:POG10"/>
    <mergeCell ref="POK7:POK10"/>
    <mergeCell ref="POO7:POO10"/>
    <mergeCell ref="POS7:POS10"/>
    <mergeCell ref="PNI7:PNI10"/>
    <mergeCell ref="PNM7:PNM10"/>
    <mergeCell ref="PNQ7:PNQ10"/>
    <mergeCell ref="PNU7:PNU10"/>
    <mergeCell ref="PNY7:PNY10"/>
    <mergeCell ref="PMO7:PMO10"/>
    <mergeCell ref="PMS7:PMS10"/>
    <mergeCell ref="PMW7:PMW10"/>
    <mergeCell ref="PNA7:PNA10"/>
    <mergeCell ref="PNE7:PNE10"/>
    <mergeCell ref="PLU7:PLU10"/>
    <mergeCell ref="PLY7:PLY10"/>
    <mergeCell ref="PMC7:PMC10"/>
    <mergeCell ref="PMG7:PMG10"/>
    <mergeCell ref="PMK7:PMK10"/>
    <mergeCell ref="PLA7:PLA10"/>
    <mergeCell ref="PLE7:PLE10"/>
    <mergeCell ref="PLI7:PLI10"/>
    <mergeCell ref="PLM7:PLM10"/>
    <mergeCell ref="PLQ7:PLQ10"/>
    <mergeCell ref="PKG7:PKG10"/>
    <mergeCell ref="PKK7:PKK10"/>
    <mergeCell ref="PKO7:PKO10"/>
    <mergeCell ref="PKS7:PKS10"/>
    <mergeCell ref="PKW7:PKW10"/>
    <mergeCell ref="PJM7:PJM10"/>
    <mergeCell ref="PJQ7:PJQ10"/>
    <mergeCell ref="PJU7:PJU10"/>
    <mergeCell ref="PJY7:PJY10"/>
    <mergeCell ref="PKC7:PKC10"/>
    <mergeCell ref="PIS7:PIS10"/>
    <mergeCell ref="PIW7:PIW10"/>
    <mergeCell ref="PJA7:PJA10"/>
    <mergeCell ref="PJE7:PJE10"/>
    <mergeCell ref="PJI7:PJI10"/>
    <mergeCell ref="PHY7:PHY10"/>
    <mergeCell ref="PIC7:PIC10"/>
    <mergeCell ref="PIG7:PIG10"/>
    <mergeCell ref="PIK7:PIK10"/>
    <mergeCell ref="PIO7:PIO10"/>
    <mergeCell ref="PHE7:PHE10"/>
    <mergeCell ref="PHI7:PHI10"/>
    <mergeCell ref="PHM7:PHM10"/>
    <mergeCell ref="PHQ7:PHQ10"/>
    <mergeCell ref="PHU7:PHU10"/>
    <mergeCell ref="PGK7:PGK10"/>
    <mergeCell ref="PGO7:PGO10"/>
    <mergeCell ref="PGS7:PGS10"/>
    <mergeCell ref="PGW7:PGW10"/>
    <mergeCell ref="PHA7:PHA10"/>
    <mergeCell ref="PFQ7:PFQ10"/>
    <mergeCell ref="PFU7:PFU10"/>
    <mergeCell ref="PFY7:PFY10"/>
    <mergeCell ref="PGC7:PGC10"/>
    <mergeCell ref="PGG7:PGG10"/>
    <mergeCell ref="PEW7:PEW10"/>
    <mergeCell ref="PFA7:PFA10"/>
    <mergeCell ref="PFE7:PFE10"/>
    <mergeCell ref="PFI7:PFI10"/>
    <mergeCell ref="PFM7:PFM10"/>
    <mergeCell ref="PEC7:PEC10"/>
    <mergeCell ref="PEG7:PEG10"/>
    <mergeCell ref="PEK7:PEK10"/>
    <mergeCell ref="PEO7:PEO10"/>
    <mergeCell ref="PES7:PES10"/>
    <mergeCell ref="PDI7:PDI10"/>
    <mergeCell ref="PDM7:PDM10"/>
    <mergeCell ref="PDQ7:PDQ10"/>
    <mergeCell ref="PDU7:PDU10"/>
    <mergeCell ref="PDY7:PDY10"/>
    <mergeCell ref="PCO7:PCO10"/>
    <mergeCell ref="PCS7:PCS10"/>
    <mergeCell ref="PCW7:PCW10"/>
    <mergeCell ref="PDA7:PDA10"/>
    <mergeCell ref="PDE7:PDE10"/>
    <mergeCell ref="PBU7:PBU10"/>
    <mergeCell ref="PBY7:PBY10"/>
    <mergeCell ref="PCC7:PCC10"/>
    <mergeCell ref="PCG7:PCG10"/>
    <mergeCell ref="PCK7:PCK10"/>
    <mergeCell ref="PBA7:PBA10"/>
    <mergeCell ref="PBE7:PBE10"/>
    <mergeCell ref="PBI7:PBI10"/>
    <mergeCell ref="PBM7:PBM10"/>
    <mergeCell ref="PBQ7:PBQ10"/>
    <mergeCell ref="PAG7:PAG10"/>
    <mergeCell ref="PAK7:PAK10"/>
    <mergeCell ref="PAO7:PAO10"/>
    <mergeCell ref="PAS7:PAS10"/>
    <mergeCell ref="PAW7:PAW10"/>
    <mergeCell ref="OZM7:OZM10"/>
    <mergeCell ref="OZQ7:OZQ10"/>
    <mergeCell ref="OZU7:OZU10"/>
    <mergeCell ref="OZY7:OZY10"/>
    <mergeCell ref="PAC7:PAC10"/>
    <mergeCell ref="OYS7:OYS10"/>
    <mergeCell ref="OYW7:OYW10"/>
    <mergeCell ref="OZA7:OZA10"/>
    <mergeCell ref="OZE7:OZE10"/>
    <mergeCell ref="OZI7:OZI10"/>
    <mergeCell ref="OXY7:OXY10"/>
    <mergeCell ref="OYC7:OYC10"/>
    <mergeCell ref="OYG7:OYG10"/>
    <mergeCell ref="OYK7:OYK10"/>
    <mergeCell ref="OYO7:OYO10"/>
    <mergeCell ref="OXE7:OXE10"/>
    <mergeCell ref="OXI7:OXI10"/>
    <mergeCell ref="OXM7:OXM10"/>
    <mergeCell ref="OXQ7:OXQ10"/>
    <mergeCell ref="OXU7:OXU10"/>
    <mergeCell ref="OWK7:OWK10"/>
    <mergeCell ref="OWO7:OWO10"/>
    <mergeCell ref="OWS7:OWS10"/>
    <mergeCell ref="OWW7:OWW10"/>
    <mergeCell ref="OXA7:OXA10"/>
    <mergeCell ref="OVQ7:OVQ10"/>
    <mergeCell ref="OVU7:OVU10"/>
    <mergeCell ref="OVY7:OVY10"/>
    <mergeCell ref="OWC7:OWC10"/>
    <mergeCell ref="OWG7:OWG10"/>
    <mergeCell ref="OUW7:OUW10"/>
    <mergeCell ref="OVA7:OVA10"/>
    <mergeCell ref="OVE7:OVE10"/>
    <mergeCell ref="OVI7:OVI10"/>
    <mergeCell ref="OVM7:OVM10"/>
    <mergeCell ref="OUC7:OUC10"/>
    <mergeCell ref="OUG7:OUG10"/>
    <mergeCell ref="OUK7:OUK10"/>
    <mergeCell ref="OUO7:OUO10"/>
    <mergeCell ref="OUS7:OUS10"/>
    <mergeCell ref="OTI7:OTI10"/>
    <mergeCell ref="OTM7:OTM10"/>
    <mergeCell ref="OTQ7:OTQ10"/>
    <mergeCell ref="OTU7:OTU10"/>
    <mergeCell ref="OTY7:OTY10"/>
    <mergeCell ref="OSO7:OSO10"/>
    <mergeCell ref="OSS7:OSS10"/>
    <mergeCell ref="OSW7:OSW10"/>
    <mergeCell ref="OTA7:OTA10"/>
    <mergeCell ref="OTE7:OTE10"/>
    <mergeCell ref="ORU7:ORU10"/>
    <mergeCell ref="ORY7:ORY10"/>
    <mergeCell ref="OSC7:OSC10"/>
    <mergeCell ref="OSG7:OSG10"/>
    <mergeCell ref="OSK7:OSK10"/>
    <mergeCell ref="ORA7:ORA10"/>
    <mergeCell ref="ORE7:ORE10"/>
    <mergeCell ref="ORI7:ORI10"/>
    <mergeCell ref="ORM7:ORM10"/>
    <mergeCell ref="ORQ7:ORQ10"/>
    <mergeCell ref="OQG7:OQG10"/>
    <mergeCell ref="OQK7:OQK10"/>
    <mergeCell ref="OQO7:OQO10"/>
    <mergeCell ref="OQS7:OQS10"/>
    <mergeCell ref="OQW7:OQW10"/>
    <mergeCell ref="OPM7:OPM10"/>
    <mergeCell ref="OPQ7:OPQ10"/>
    <mergeCell ref="OPU7:OPU10"/>
    <mergeCell ref="OPY7:OPY10"/>
    <mergeCell ref="OQC7:OQC10"/>
    <mergeCell ref="OOS7:OOS10"/>
    <mergeCell ref="OOW7:OOW10"/>
    <mergeCell ref="OPA7:OPA10"/>
    <mergeCell ref="OPE7:OPE10"/>
    <mergeCell ref="OPI7:OPI10"/>
    <mergeCell ref="ONY7:ONY10"/>
    <mergeCell ref="OOC7:OOC10"/>
    <mergeCell ref="OOG7:OOG10"/>
    <mergeCell ref="OOK7:OOK10"/>
    <mergeCell ref="OOO7:OOO10"/>
    <mergeCell ref="ONE7:ONE10"/>
    <mergeCell ref="ONI7:ONI10"/>
    <mergeCell ref="ONM7:ONM10"/>
    <mergeCell ref="ONQ7:ONQ10"/>
    <mergeCell ref="ONU7:ONU10"/>
    <mergeCell ref="OMK7:OMK10"/>
    <mergeCell ref="OMO7:OMO10"/>
    <mergeCell ref="OMS7:OMS10"/>
    <mergeCell ref="OMW7:OMW10"/>
    <mergeCell ref="ONA7:ONA10"/>
    <mergeCell ref="OLQ7:OLQ10"/>
    <mergeCell ref="OLU7:OLU10"/>
    <mergeCell ref="OLY7:OLY10"/>
    <mergeCell ref="OMC7:OMC10"/>
    <mergeCell ref="OMG7:OMG10"/>
    <mergeCell ref="OKW7:OKW10"/>
    <mergeCell ref="OLA7:OLA10"/>
    <mergeCell ref="OLE7:OLE10"/>
    <mergeCell ref="OLI7:OLI10"/>
    <mergeCell ref="OLM7:OLM10"/>
    <mergeCell ref="OKC7:OKC10"/>
    <mergeCell ref="OKG7:OKG10"/>
    <mergeCell ref="OKK7:OKK10"/>
    <mergeCell ref="OKO7:OKO10"/>
    <mergeCell ref="OKS7:OKS10"/>
    <mergeCell ref="OJI7:OJI10"/>
    <mergeCell ref="OJM7:OJM10"/>
    <mergeCell ref="OJQ7:OJQ10"/>
    <mergeCell ref="OJU7:OJU10"/>
    <mergeCell ref="OJY7:OJY10"/>
    <mergeCell ref="OIO7:OIO10"/>
    <mergeCell ref="OIS7:OIS10"/>
    <mergeCell ref="OIW7:OIW10"/>
    <mergeCell ref="OJA7:OJA10"/>
    <mergeCell ref="OJE7:OJE10"/>
    <mergeCell ref="OHU7:OHU10"/>
    <mergeCell ref="OHY7:OHY10"/>
    <mergeCell ref="OIC7:OIC10"/>
    <mergeCell ref="OIG7:OIG10"/>
    <mergeCell ref="OIK7:OIK10"/>
    <mergeCell ref="OHA7:OHA10"/>
    <mergeCell ref="OHE7:OHE10"/>
    <mergeCell ref="OHI7:OHI10"/>
    <mergeCell ref="OHM7:OHM10"/>
    <mergeCell ref="OHQ7:OHQ10"/>
    <mergeCell ref="OGG7:OGG10"/>
    <mergeCell ref="OGK7:OGK10"/>
    <mergeCell ref="OGO7:OGO10"/>
    <mergeCell ref="OGS7:OGS10"/>
    <mergeCell ref="OGW7:OGW10"/>
    <mergeCell ref="OFM7:OFM10"/>
    <mergeCell ref="OFQ7:OFQ10"/>
    <mergeCell ref="OFU7:OFU10"/>
    <mergeCell ref="OFY7:OFY10"/>
    <mergeCell ref="OGC7:OGC10"/>
    <mergeCell ref="OES7:OES10"/>
    <mergeCell ref="OEW7:OEW10"/>
    <mergeCell ref="OFA7:OFA10"/>
    <mergeCell ref="OFE7:OFE10"/>
    <mergeCell ref="OFI7:OFI10"/>
    <mergeCell ref="ODY7:ODY10"/>
    <mergeCell ref="OEC7:OEC10"/>
    <mergeCell ref="OEG7:OEG10"/>
    <mergeCell ref="OEK7:OEK10"/>
    <mergeCell ref="OEO7:OEO10"/>
    <mergeCell ref="ODE7:ODE10"/>
    <mergeCell ref="ODI7:ODI10"/>
    <mergeCell ref="ODM7:ODM10"/>
    <mergeCell ref="ODQ7:ODQ10"/>
    <mergeCell ref="ODU7:ODU10"/>
    <mergeCell ref="OCK7:OCK10"/>
    <mergeCell ref="OCO7:OCO10"/>
    <mergeCell ref="OCS7:OCS10"/>
    <mergeCell ref="OCW7:OCW10"/>
    <mergeCell ref="ODA7:ODA10"/>
    <mergeCell ref="OBQ7:OBQ10"/>
    <mergeCell ref="OBU7:OBU10"/>
    <mergeCell ref="OBY7:OBY10"/>
    <mergeCell ref="OCC7:OCC10"/>
    <mergeCell ref="OCG7:OCG10"/>
    <mergeCell ref="OAW7:OAW10"/>
    <mergeCell ref="OBA7:OBA10"/>
    <mergeCell ref="OBE7:OBE10"/>
    <mergeCell ref="OBI7:OBI10"/>
    <mergeCell ref="OBM7:OBM10"/>
    <mergeCell ref="OAC7:OAC10"/>
    <mergeCell ref="OAG7:OAG10"/>
    <mergeCell ref="OAK7:OAK10"/>
    <mergeCell ref="OAO7:OAO10"/>
    <mergeCell ref="OAS7:OAS10"/>
    <mergeCell ref="NZI7:NZI10"/>
    <mergeCell ref="NZM7:NZM10"/>
    <mergeCell ref="NZQ7:NZQ10"/>
    <mergeCell ref="NZU7:NZU10"/>
    <mergeCell ref="NZY7:NZY10"/>
    <mergeCell ref="NYO7:NYO10"/>
    <mergeCell ref="NYS7:NYS10"/>
    <mergeCell ref="NYW7:NYW10"/>
    <mergeCell ref="NZA7:NZA10"/>
    <mergeCell ref="NZE7:NZE10"/>
    <mergeCell ref="NXU7:NXU10"/>
    <mergeCell ref="NXY7:NXY10"/>
    <mergeCell ref="NYC7:NYC10"/>
    <mergeCell ref="NYG7:NYG10"/>
    <mergeCell ref="NYK7:NYK10"/>
    <mergeCell ref="NXA7:NXA10"/>
    <mergeCell ref="NXE7:NXE10"/>
    <mergeCell ref="NXI7:NXI10"/>
    <mergeCell ref="NXM7:NXM10"/>
    <mergeCell ref="NXQ7:NXQ10"/>
    <mergeCell ref="NWG7:NWG10"/>
    <mergeCell ref="NWK7:NWK10"/>
    <mergeCell ref="NWO7:NWO10"/>
    <mergeCell ref="NWS7:NWS10"/>
    <mergeCell ref="NWW7:NWW10"/>
    <mergeCell ref="NVM7:NVM10"/>
    <mergeCell ref="NVQ7:NVQ10"/>
    <mergeCell ref="NVU7:NVU10"/>
    <mergeCell ref="NVY7:NVY10"/>
    <mergeCell ref="NWC7:NWC10"/>
    <mergeCell ref="NUS7:NUS10"/>
    <mergeCell ref="NUW7:NUW10"/>
    <mergeCell ref="NVA7:NVA10"/>
    <mergeCell ref="NVE7:NVE10"/>
    <mergeCell ref="NVI7:NVI10"/>
    <mergeCell ref="NTY7:NTY10"/>
    <mergeCell ref="NUC7:NUC10"/>
    <mergeCell ref="NUG7:NUG10"/>
    <mergeCell ref="NUK7:NUK10"/>
    <mergeCell ref="NUO7:NUO10"/>
    <mergeCell ref="NTE7:NTE10"/>
    <mergeCell ref="NTI7:NTI10"/>
    <mergeCell ref="NTM7:NTM10"/>
    <mergeCell ref="NTQ7:NTQ10"/>
    <mergeCell ref="NTU7:NTU10"/>
    <mergeCell ref="NSK7:NSK10"/>
    <mergeCell ref="NSO7:NSO10"/>
    <mergeCell ref="NSS7:NSS10"/>
    <mergeCell ref="NSW7:NSW10"/>
    <mergeCell ref="NTA7:NTA10"/>
    <mergeCell ref="NRQ7:NRQ10"/>
    <mergeCell ref="NRU7:NRU10"/>
    <mergeCell ref="NRY7:NRY10"/>
    <mergeCell ref="NSC7:NSC10"/>
    <mergeCell ref="NSG7:NSG10"/>
    <mergeCell ref="NQW7:NQW10"/>
    <mergeCell ref="NRA7:NRA10"/>
    <mergeCell ref="NRE7:NRE10"/>
    <mergeCell ref="NRI7:NRI10"/>
    <mergeCell ref="NRM7:NRM10"/>
    <mergeCell ref="NQC7:NQC10"/>
    <mergeCell ref="NQG7:NQG10"/>
    <mergeCell ref="NQK7:NQK10"/>
    <mergeCell ref="NQO7:NQO10"/>
    <mergeCell ref="NQS7:NQS10"/>
    <mergeCell ref="NPI7:NPI10"/>
    <mergeCell ref="NPM7:NPM10"/>
    <mergeCell ref="NPQ7:NPQ10"/>
    <mergeCell ref="NPU7:NPU10"/>
    <mergeCell ref="NPY7:NPY10"/>
    <mergeCell ref="NOO7:NOO10"/>
    <mergeCell ref="NOS7:NOS10"/>
    <mergeCell ref="NOW7:NOW10"/>
    <mergeCell ref="NPA7:NPA10"/>
    <mergeCell ref="NPE7:NPE10"/>
    <mergeCell ref="NNU7:NNU10"/>
    <mergeCell ref="NNY7:NNY10"/>
    <mergeCell ref="NOC7:NOC10"/>
    <mergeCell ref="NOG7:NOG10"/>
    <mergeCell ref="NOK7:NOK10"/>
    <mergeCell ref="NNA7:NNA10"/>
    <mergeCell ref="NNE7:NNE10"/>
    <mergeCell ref="NNI7:NNI10"/>
    <mergeCell ref="NNM7:NNM10"/>
    <mergeCell ref="NNQ7:NNQ10"/>
    <mergeCell ref="NMG7:NMG10"/>
    <mergeCell ref="NMK7:NMK10"/>
    <mergeCell ref="NMO7:NMO10"/>
    <mergeCell ref="NMS7:NMS10"/>
    <mergeCell ref="NMW7:NMW10"/>
    <mergeCell ref="NLM7:NLM10"/>
    <mergeCell ref="NLQ7:NLQ10"/>
    <mergeCell ref="NLU7:NLU10"/>
    <mergeCell ref="NLY7:NLY10"/>
    <mergeCell ref="NMC7:NMC10"/>
    <mergeCell ref="NKS7:NKS10"/>
    <mergeCell ref="NKW7:NKW10"/>
    <mergeCell ref="NLA7:NLA10"/>
    <mergeCell ref="NLE7:NLE10"/>
    <mergeCell ref="NLI7:NLI10"/>
    <mergeCell ref="NJY7:NJY10"/>
    <mergeCell ref="NKC7:NKC10"/>
    <mergeCell ref="NKG7:NKG10"/>
    <mergeCell ref="NKK7:NKK10"/>
    <mergeCell ref="NKO7:NKO10"/>
    <mergeCell ref="NJE7:NJE10"/>
    <mergeCell ref="NJI7:NJI10"/>
    <mergeCell ref="NJM7:NJM10"/>
    <mergeCell ref="NJQ7:NJQ10"/>
    <mergeCell ref="NJU7:NJU10"/>
    <mergeCell ref="NIK7:NIK10"/>
    <mergeCell ref="NIO7:NIO10"/>
    <mergeCell ref="NIS7:NIS10"/>
    <mergeCell ref="NIW7:NIW10"/>
    <mergeCell ref="NJA7:NJA10"/>
    <mergeCell ref="NHQ7:NHQ10"/>
    <mergeCell ref="NHU7:NHU10"/>
    <mergeCell ref="NHY7:NHY10"/>
    <mergeCell ref="NIC7:NIC10"/>
    <mergeCell ref="NIG7:NIG10"/>
    <mergeCell ref="NGW7:NGW10"/>
    <mergeCell ref="NHA7:NHA10"/>
    <mergeCell ref="NHE7:NHE10"/>
    <mergeCell ref="NHI7:NHI10"/>
    <mergeCell ref="NHM7:NHM10"/>
    <mergeCell ref="NGC7:NGC10"/>
    <mergeCell ref="NGG7:NGG10"/>
    <mergeCell ref="NGK7:NGK10"/>
    <mergeCell ref="NGO7:NGO10"/>
    <mergeCell ref="NGS7:NGS10"/>
    <mergeCell ref="NFI7:NFI10"/>
    <mergeCell ref="NFM7:NFM10"/>
    <mergeCell ref="NFQ7:NFQ10"/>
    <mergeCell ref="NFU7:NFU10"/>
    <mergeCell ref="NFY7:NFY10"/>
    <mergeCell ref="NEO7:NEO10"/>
    <mergeCell ref="NES7:NES10"/>
    <mergeCell ref="NEW7:NEW10"/>
    <mergeCell ref="NFA7:NFA10"/>
    <mergeCell ref="NFE7:NFE10"/>
    <mergeCell ref="NDU7:NDU10"/>
    <mergeCell ref="NDY7:NDY10"/>
    <mergeCell ref="NEC7:NEC10"/>
    <mergeCell ref="NEG7:NEG10"/>
    <mergeCell ref="NEK7:NEK10"/>
    <mergeCell ref="NDA7:NDA10"/>
    <mergeCell ref="NDE7:NDE10"/>
    <mergeCell ref="NDI7:NDI10"/>
    <mergeCell ref="NDM7:NDM10"/>
    <mergeCell ref="NDQ7:NDQ10"/>
    <mergeCell ref="NCG7:NCG10"/>
    <mergeCell ref="NCK7:NCK10"/>
    <mergeCell ref="NCO7:NCO10"/>
    <mergeCell ref="NCS7:NCS10"/>
    <mergeCell ref="NCW7:NCW10"/>
    <mergeCell ref="NBM7:NBM10"/>
    <mergeCell ref="NBQ7:NBQ10"/>
    <mergeCell ref="NBU7:NBU10"/>
    <mergeCell ref="NBY7:NBY10"/>
    <mergeCell ref="NCC7:NCC10"/>
    <mergeCell ref="NAS7:NAS10"/>
    <mergeCell ref="NAW7:NAW10"/>
    <mergeCell ref="NBA7:NBA10"/>
    <mergeCell ref="NBE7:NBE10"/>
    <mergeCell ref="NBI7:NBI10"/>
    <mergeCell ref="MZY7:MZY10"/>
    <mergeCell ref="NAC7:NAC10"/>
    <mergeCell ref="NAG7:NAG10"/>
    <mergeCell ref="NAK7:NAK10"/>
    <mergeCell ref="NAO7:NAO10"/>
    <mergeCell ref="MZE7:MZE10"/>
    <mergeCell ref="MZI7:MZI10"/>
    <mergeCell ref="MZM7:MZM10"/>
    <mergeCell ref="MZQ7:MZQ10"/>
    <mergeCell ref="MZU7:MZU10"/>
    <mergeCell ref="MYK7:MYK10"/>
    <mergeCell ref="MYO7:MYO10"/>
    <mergeCell ref="MYS7:MYS10"/>
    <mergeCell ref="MYW7:MYW10"/>
    <mergeCell ref="MZA7:MZA10"/>
    <mergeCell ref="MXQ7:MXQ10"/>
    <mergeCell ref="MXU7:MXU10"/>
    <mergeCell ref="MXY7:MXY10"/>
    <mergeCell ref="MYC7:MYC10"/>
    <mergeCell ref="MYG7:MYG10"/>
    <mergeCell ref="MWW7:MWW10"/>
    <mergeCell ref="MXA7:MXA10"/>
    <mergeCell ref="MXE7:MXE10"/>
    <mergeCell ref="MXI7:MXI10"/>
    <mergeCell ref="MXM7:MXM10"/>
    <mergeCell ref="MWC7:MWC10"/>
    <mergeCell ref="MWG7:MWG10"/>
    <mergeCell ref="MWK7:MWK10"/>
    <mergeCell ref="MWO7:MWO10"/>
    <mergeCell ref="MWS7:MWS10"/>
    <mergeCell ref="MVI7:MVI10"/>
    <mergeCell ref="MVM7:MVM10"/>
    <mergeCell ref="MVQ7:MVQ10"/>
    <mergeCell ref="MVU7:MVU10"/>
    <mergeCell ref="MVY7:MVY10"/>
    <mergeCell ref="MUO7:MUO10"/>
    <mergeCell ref="MUS7:MUS10"/>
    <mergeCell ref="MUW7:MUW10"/>
    <mergeCell ref="MVA7:MVA10"/>
    <mergeCell ref="MVE7:MVE10"/>
    <mergeCell ref="MTU7:MTU10"/>
    <mergeCell ref="MTY7:MTY10"/>
    <mergeCell ref="MUC7:MUC10"/>
    <mergeCell ref="MUG7:MUG10"/>
    <mergeCell ref="MUK7:MUK10"/>
    <mergeCell ref="MTA7:MTA10"/>
    <mergeCell ref="MTE7:MTE10"/>
    <mergeCell ref="MTI7:MTI10"/>
    <mergeCell ref="MTM7:MTM10"/>
    <mergeCell ref="MTQ7:MTQ10"/>
    <mergeCell ref="MSG7:MSG10"/>
    <mergeCell ref="MSK7:MSK10"/>
    <mergeCell ref="MSO7:MSO10"/>
    <mergeCell ref="MSS7:MSS10"/>
    <mergeCell ref="MSW7:MSW10"/>
    <mergeCell ref="MRM7:MRM10"/>
    <mergeCell ref="MRQ7:MRQ10"/>
    <mergeCell ref="MRU7:MRU10"/>
    <mergeCell ref="MRY7:MRY10"/>
    <mergeCell ref="MSC7:MSC10"/>
    <mergeCell ref="MQS7:MQS10"/>
    <mergeCell ref="MQW7:MQW10"/>
    <mergeCell ref="MRA7:MRA10"/>
    <mergeCell ref="MRE7:MRE10"/>
    <mergeCell ref="MRI7:MRI10"/>
    <mergeCell ref="MPY7:MPY10"/>
    <mergeCell ref="MQC7:MQC10"/>
    <mergeCell ref="MQG7:MQG10"/>
    <mergeCell ref="MQK7:MQK10"/>
    <mergeCell ref="MQO7:MQO10"/>
    <mergeCell ref="MPE7:MPE10"/>
    <mergeCell ref="MPI7:MPI10"/>
    <mergeCell ref="MPM7:MPM10"/>
    <mergeCell ref="MPQ7:MPQ10"/>
    <mergeCell ref="MPU7:MPU10"/>
    <mergeCell ref="MOK7:MOK10"/>
    <mergeCell ref="MOO7:MOO10"/>
    <mergeCell ref="MOS7:MOS10"/>
    <mergeCell ref="MOW7:MOW10"/>
    <mergeCell ref="MPA7:MPA10"/>
    <mergeCell ref="MNQ7:MNQ10"/>
    <mergeCell ref="MNU7:MNU10"/>
    <mergeCell ref="MNY7:MNY10"/>
    <mergeCell ref="MOC7:MOC10"/>
    <mergeCell ref="MOG7:MOG10"/>
    <mergeCell ref="MMW7:MMW10"/>
    <mergeCell ref="MNA7:MNA10"/>
    <mergeCell ref="MNE7:MNE10"/>
    <mergeCell ref="MNI7:MNI10"/>
    <mergeCell ref="MNM7:MNM10"/>
    <mergeCell ref="MMC7:MMC10"/>
    <mergeCell ref="MMG7:MMG10"/>
    <mergeCell ref="MMK7:MMK10"/>
    <mergeCell ref="MMO7:MMO10"/>
    <mergeCell ref="MMS7:MMS10"/>
    <mergeCell ref="MLI7:MLI10"/>
    <mergeCell ref="MLM7:MLM10"/>
    <mergeCell ref="MLQ7:MLQ10"/>
    <mergeCell ref="MLU7:MLU10"/>
    <mergeCell ref="MLY7:MLY10"/>
    <mergeCell ref="MKO7:MKO10"/>
    <mergeCell ref="MKS7:MKS10"/>
    <mergeCell ref="MKW7:MKW10"/>
    <mergeCell ref="MLA7:MLA10"/>
    <mergeCell ref="MLE7:MLE10"/>
    <mergeCell ref="MJU7:MJU10"/>
    <mergeCell ref="MJY7:MJY10"/>
    <mergeCell ref="MKC7:MKC10"/>
    <mergeCell ref="MKG7:MKG10"/>
    <mergeCell ref="MKK7:MKK10"/>
    <mergeCell ref="MJA7:MJA10"/>
    <mergeCell ref="MJE7:MJE10"/>
    <mergeCell ref="MJI7:MJI10"/>
    <mergeCell ref="MJM7:MJM10"/>
    <mergeCell ref="MJQ7:MJQ10"/>
    <mergeCell ref="MIG7:MIG10"/>
    <mergeCell ref="MIK7:MIK10"/>
    <mergeCell ref="MIO7:MIO10"/>
    <mergeCell ref="MIS7:MIS10"/>
    <mergeCell ref="MIW7:MIW10"/>
    <mergeCell ref="MHM7:MHM10"/>
    <mergeCell ref="MHQ7:MHQ10"/>
    <mergeCell ref="MHU7:MHU10"/>
    <mergeCell ref="MHY7:MHY10"/>
    <mergeCell ref="MIC7:MIC10"/>
    <mergeCell ref="MGS7:MGS10"/>
    <mergeCell ref="MGW7:MGW10"/>
    <mergeCell ref="MHA7:MHA10"/>
    <mergeCell ref="MHE7:MHE10"/>
    <mergeCell ref="MHI7:MHI10"/>
    <mergeCell ref="MFY7:MFY10"/>
    <mergeCell ref="MGC7:MGC10"/>
    <mergeCell ref="MGG7:MGG10"/>
    <mergeCell ref="MGK7:MGK10"/>
    <mergeCell ref="MGO7:MGO10"/>
    <mergeCell ref="MFE7:MFE10"/>
    <mergeCell ref="MFI7:MFI10"/>
    <mergeCell ref="MFM7:MFM10"/>
    <mergeCell ref="MFQ7:MFQ10"/>
    <mergeCell ref="MFU7:MFU10"/>
    <mergeCell ref="MEK7:MEK10"/>
    <mergeCell ref="MEO7:MEO10"/>
    <mergeCell ref="MES7:MES10"/>
    <mergeCell ref="MEW7:MEW10"/>
    <mergeCell ref="MFA7:MFA10"/>
    <mergeCell ref="MDQ7:MDQ10"/>
    <mergeCell ref="MDU7:MDU10"/>
    <mergeCell ref="MDY7:MDY10"/>
    <mergeCell ref="MEC7:MEC10"/>
    <mergeCell ref="MEG7:MEG10"/>
    <mergeCell ref="MCW7:MCW10"/>
    <mergeCell ref="MDA7:MDA10"/>
    <mergeCell ref="MDE7:MDE10"/>
    <mergeCell ref="MDI7:MDI10"/>
    <mergeCell ref="MDM7:MDM10"/>
    <mergeCell ref="MCC7:MCC10"/>
    <mergeCell ref="MCG7:MCG10"/>
    <mergeCell ref="MCK7:MCK10"/>
    <mergeCell ref="MCO7:MCO10"/>
    <mergeCell ref="MCS7:MCS10"/>
    <mergeCell ref="MBI7:MBI10"/>
    <mergeCell ref="MBM7:MBM10"/>
    <mergeCell ref="MBQ7:MBQ10"/>
    <mergeCell ref="MBU7:MBU10"/>
    <mergeCell ref="MBY7:MBY10"/>
    <mergeCell ref="MAO7:MAO10"/>
    <mergeCell ref="MAS7:MAS10"/>
    <mergeCell ref="MAW7:MAW10"/>
    <mergeCell ref="MBA7:MBA10"/>
    <mergeCell ref="MBE7:MBE10"/>
    <mergeCell ref="LZU7:LZU10"/>
    <mergeCell ref="LZY7:LZY10"/>
    <mergeCell ref="MAC7:MAC10"/>
    <mergeCell ref="MAG7:MAG10"/>
    <mergeCell ref="MAK7:MAK10"/>
    <mergeCell ref="LZA7:LZA10"/>
    <mergeCell ref="LZE7:LZE10"/>
    <mergeCell ref="LZI7:LZI10"/>
    <mergeCell ref="LZM7:LZM10"/>
    <mergeCell ref="LZQ7:LZQ10"/>
    <mergeCell ref="LYG7:LYG10"/>
    <mergeCell ref="LYK7:LYK10"/>
    <mergeCell ref="LYO7:LYO10"/>
    <mergeCell ref="LYS7:LYS10"/>
    <mergeCell ref="LYW7:LYW10"/>
    <mergeCell ref="LXM7:LXM10"/>
    <mergeCell ref="LXQ7:LXQ10"/>
    <mergeCell ref="LXU7:LXU10"/>
    <mergeCell ref="LXY7:LXY10"/>
    <mergeCell ref="LYC7:LYC10"/>
    <mergeCell ref="LWS7:LWS10"/>
    <mergeCell ref="LWW7:LWW10"/>
    <mergeCell ref="LXA7:LXA10"/>
    <mergeCell ref="LXE7:LXE10"/>
    <mergeCell ref="LXI7:LXI10"/>
    <mergeCell ref="LVY7:LVY10"/>
    <mergeCell ref="LWC7:LWC10"/>
    <mergeCell ref="LWG7:LWG10"/>
    <mergeCell ref="LWK7:LWK10"/>
    <mergeCell ref="LWO7:LWO10"/>
    <mergeCell ref="LVE7:LVE10"/>
    <mergeCell ref="LVI7:LVI10"/>
    <mergeCell ref="LVM7:LVM10"/>
    <mergeCell ref="LVQ7:LVQ10"/>
    <mergeCell ref="LVU7:LVU10"/>
    <mergeCell ref="LUK7:LUK10"/>
    <mergeCell ref="LUO7:LUO10"/>
    <mergeCell ref="LUS7:LUS10"/>
    <mergeCell ref="LUW7:LUW10"/>
    <mergeCell ref="LVA7:LVA10"/>
    <mergeCell ref="LTQ7:LTQ10"/>
    <mergeCell ref="LTU7:LTU10"/>
    <mergeCell ref="LTY7:LTY10"/>
    <mergeCell ref="LUC7:LUC10"/>
    <mergeCell ref="LUG7:LUG10"/>
    <mergeCell ref="LSW7:LSW10"/>
    <mergeCell ref="LTA7:LTA10"/>
    <mergeCell ref="LTE7:LTE10"/>
    <mergeCell ref="LTI7:LTI10"/>
    <mergeCell ref="LTM7:LTM10"/>
    <mergeCell ref="LSC7:LSC10"/>
    <mergeCell ref="LSG7:LSG10"/>
    <mergeCell ref="LSK7:LSK10"/>
    <mergeCell ref="LSO7:LSO10"/>
    <mergeCell ref="LSS7:LSS10"/>
    <mergeCell ref="LRI7:LRI10"/>
    <mergeCell ref="LRM7:LRM10"/>
    <mergeCell ref="LRQ7:LRQ10"/>
    <mergeCell ref="LRU7:LRU10"/>
    <mergeCell ref="LRY7:LRY10"/>
    <mergeCell ref="LQO7:LQO10"/>
    <mergeCell ref="LQS7:LQS10"/>
    <mergeCell ref="LQW7:LQW10"/>
    <mergeCell ref="LRA7:LRA10"/>
    <mergeCell ref="LRE7:LRE10"/>
    <mergeCell ref="LPU7:LPU10"/>
    <mergeCell ref="LPY7:LPY10"/>
    <mergeCell ref="LQC7:LQC10"/>
    <mergeCell ref="LQG7:LQG10"/>
    <mergeCell ref="LQK7:LQK10"/>
    <mergeCell ref="LPA7:LPA10"/>
    <mergeCell ref="LPE7:LPE10"/>
    <mergeCell ref="LPI7:LPI10"/>
    <mergeCell ref="LPM7:LPM10"/>
    <mergeCell ref="LPQ7:LPQ10"/>
    <mergeCell ref="LOG7:LOG10"/>
    <mergeCell ref="LOK7:LOK10"/>
    <mergeCell ref="LOO7:LOO10"/>
    <mergeCell ref="LOS7:LOS10"/>
    <mergeCell ref="LOW7:LOW10"/>
    <mergeCell ref="LNM7:LNM10"/>
    <mergeCell ref="LNQ7:LNQ10"/>
    <mergeCell ref="LNU7:LNU10"/>
    <mergeCell ref="LNY7:LNY10"/>
    <mergeCell ref="LOC7:LOC10"/>
    <mergeCell ref="LMS7:LMS10"/>
    <mergeCell ref="LMW7:LMW10"/>
    <mergeCell ref="LNA7:LNA10"/>
    <mergeCell ref="LNE7:LNE10"/>
    <mergeCell ref="LNI7:LNI10"/>
    <mergeCell ref="LLY7:LLY10"/>
    <mergeCell ref="LMC7:LMC10"/>
    <mergeCell ref="LMG7:LMG10"/>
    <mergeCell ref="LMK7:LMK10"/>
    <mergeCell ref="LMO7:LMO10"/>
    <mergeCell ref="LLE7:LLE10"/>
    <mergeCell ref="LLI7:LLI10"/>
    <mergeCell ref="LLM7:LLM10"/>
    <mergeCell ref="LLQ7:LLQ10"/>
    <mergeCell ref="LLU7:LLU10"/>
    <mergeCell ref="LKK7:LKK10"/>
    <mergeCell ref="LKO7:LKO10"/>
    <mergeCell ref="LKS7:LKS10"/>
    <mergeCell ref="LKW7:LKW10"/>
    <mergeCell ref="LLA7:LLA10"/>
    <mergeCell ref="LJQ7:LJQ10"/>
    <mergeCell ref="LJU7:LJU10"/>
    <mergeCell ref="LJY7:LJY10"/>
    <mergeCell ref="LKC7:LKC10"/>
    <mergeCell ref="LKG7:LKG10"/>
    <mergeCell ref="LIW7:LIW10"/>
    <mergeCell ref="LJA7:LJA10"/>
    <mergeCell ref="LJE7:LJE10"/>
    <mergeCell ref="LJI7:LJI10"/>
    <mergeCell ref="LJM7:LJM10"/>
    <mergeCell ref="LIC7:LIC10"/>
    <mergeCell ref="LIG7:LIG10"/>
    <mergeCell ref="LIK7:LIK10"/>
    <mergeCell ref="LIO7:LIO10"/>
    <mergeCell ref="LIS7:LIS10"/>
    <mergeCell ref="LHI7:LHI10"/>
    <mergeCell ref="LHM7:LHM10"/>
    <mergeCell ref="LHQ7:LHQ10"/>
    <mergeCell ref="LHU7:LHU10"/>
    <mergeCell ref="LHY7:LHY10"/>
    <mergeCell ref="LGO7:LGO10"/>
    <mergeCell ref="LGS7:LGS10"/>
    <mergeCell ref="LGW7:LGW10"/>
    <mergeCell ref="LHA7:LHA10"/>
    <mergeCell ref="LHE7:LHE10"/>
    <mergeCell ref="LFU7:LFU10"/>
    <mergeCell ref="LFY7:LFY10"/>
    <mergeCell ref="LGC7:LGC10"/>
    <mergeCell ref="LGG7:LGG10"/>
    <mergeCell ref="LGK7:LGK10"/>
    <mergeCell ref="LFA7:LFA10"/>
    <mergeCell ref="LFE7:LFE10"/>
    <mergeCell ref="LFI7:LFI10"/>
    <mergeCell ref="LFM7:LFM10"/>
    <mergeCell ref="LFQ7:LFQ10"/>
    <mergeCell ref="LEG7:LEG10"/>
    <mergeCell ref="LEK7:LEK10"/>
    <mergeCell ref="LEO7:LEO10"/>
    <mergeCell ref="LES7:LES10"/>
    <mergeCell ref="LEW7:LEW10"/>
    <mergeCell ref="LDM7:LDM10"/>
    <mergeCell ref="LDQ7:LDQ10"/>
    <mergeCell ref="LDU7:LDU10"/>
    <mergeCell ref="LDY7:LDY10"/>
    <mergeCell ref="LEC7:LEC10"/>
    <mergeCell ref="LCS7:LCS10"/>
    <mergeCell ref="LCW7:LCW10"/>
    <mergeCell ref="LDA7:LDA10"/>
    <mergeCell ref="LDE7:LDE10"/>
    <mergeCell ref="LDI7:LDI10"/>
    <mergeCell ref="LBY7:LBY10"/>
    <mergeCell ref="LCC7:LCC10"/>
    <mergeCell ref="LCG7:LCG10"/>
    <mergeCell ref="LCK7:LCK10"/>
    <mergeCell ref="LCO7:LCO10"/>
    <mergeCell ref="LBE7:LBE10"/>
    <mergeCell ref="LBI7:LBI10"/>
    <mergeCell ref="LBM7:LBM10"/>
    <mergeCell ref="LBQ7:LBQ10"/>
    <mergeCell ref="LBU7:LBU10"/>
    <mergeCell ref="LAK7:LAK10"/>
    <mergeCell ref="LAO7:LAO10"/>
    <mergeCell ref="LAS7:LAS10"/>
    <mergeCell ref="LAW7:LAW10"/>
    <mergeCell ref="LBA7:LBA10"/>
    <mergeCell ref="KZQ7:KZQ10"/>
    <mergeCell ref="KZU7:KZU10"/>
    <mergeCell ref="KZY7:KZY10"/>
    <mergeCell ref="LAC7:LAC10"/>
    <mergeCell ref="LAG7:LAG10"/>
    <mergeCell ref="KYW7:KYW10"/>
    <mergeCell ref="KZA7:KZA10"/>
    <mergeCell ref="KZE7:KZE10"/>
    <mergeCell ref="KZI7:KZI10"/>
    <mergeCell ref="KZM7:KZM10"/>
    <mergeCell ref="KYC7:KYC10"/>
    <mergeCell ref="KYG7:KYG10"/>
    <mergeCell ref="KYK7:KYK10"/>
    <mergeCell ref="KYO7:KYO10"/>
    <mergeCell ref="KYS7:KYS10"/>
    <mergeCell ref="KXI7:KXI10"/>
    <mergeCell ref="KXM7:KXM10"/>
    <mergeCell ref="KXQ7:KXQ10"/>
    <mergeCell ref="KXU7:KXU10"/>
    <mergeCell ref="KXY7:KXY10"/>
    <mergeCell ref="KWO7:KWO10"/>
    <mergeCell ref="KWS7:KWS10"/>
    <mergeCell ref="KWW7:KWW10"/>
    <mergeCell ref="KXA7:KXA10"/>
    <mergeCell ref="KXE7:KXE10"/>
    <mergeCell ref="KVU7:KVU10"/>
    <mergeCell ref="KVY7:KVY10"/>
    <mergeCell ref="KWC7:KWC10"/>
    <mergeCell ref="KWG7:KWG10"/>
    <mergeCell ref="KWK7:KWK10"/>
    <mergeCell ref="KVA7:KVA10"/>
    <mergeCell ref="KVE7:KVE10"/>
    <mergeCell ref="KVI7:KVI10"/>
    <mergeCell ref="KVM7:KVM10"/>
    <mergeCell ref="KVQ7:KVQ10"/>
    <mergeCell ref="KUG7:KUG10"/>
    <mergeCell ref="KUK7:KUK10"/>
    <mergeCell ref="KUO7:KUO10"/>
    <mergeCell ref="KUS7:KUS10"/>
    <mergeCell ref="KUW7:KUW10"/>
    <mergeCell ref="KTM7:KTM10"/>
    <mergeCell ref="KTQ7:KTQ10"/>
    <mergeCell ref="KTU7:KTU10"/>
    <mergeCell ref="KTY7:KTY10"/>
    <mergeCell ref="KUC7:KUC10"/>
    <mergeCell ref="KSS7:KSS10"/>
    <mergeCell ref="KSW7:KSW10"/>
    <mergeCell ref="KTA7:KTA10"/>
    <mergeCell ref="KTE7:KTE10"/>
    <mergeCell ref="KTI7:KTI10"/>
    <mergeCell ref="KRY7:KRY10"/>
    <mergeCell ref="KSC7:KSC10"/>
    <mergeCell ref="KSG7:KSG10"/>
    <mergeCell ref="KSK7:KSK10"/>
    <mergeCell ref="KSO7:KSO10"/>
    <mergeCell ref="KRE7:KRE10"/>
    <mergeCell ref="KRI7:KRI10"/>
    <mergeCell ref="KRM7:KRM10"/>
    <mergeCell ref="KRQ7:KRQ10"/>
    <mergeCell ref="KRU7:KRU10"/>
    <mergeCell ref="KQK7:KQK10"/>
    <mergeCell ref="KQO7:KQO10"/>
    <mergeCell ref="KQS7:KQS10"/>
    <mergeCell ref="KQW7:KQW10"/>
    <mergeCell ref="KRA7:KRA10"/>
    <mergeCell ref="KPQ7:KPQ10"/>
    <mergeCell ref="KPU7:KPU10"/>
    <mergeCell ref="KPY7:KPY10"/>
    <mergeCell ref="KQC7:KQC10"/>
    <mergeCell ref="KQG7:KQG10"/>
    <mergeCell ref="KOW7:KOW10"/>
    <mergeCell ref="KPA7:KPA10"/>
    <mergeCell ref="KPE7:KPE10"/>
    <mergeCell ref="KPI7:KPI10"/>
    <mergeCell ref="KPM7:KPM10"/>
    <mergeCell ref="KOC7:KOC10"/>
    <mergeCell ref="KOG7:KOG10"/>
    <mergeCell ref="KOK7:KOK10"/>
    <mergeCell ref="KOO7:KOO10"/>
    <mergeCell ref="KOS7:KOS10"/>
    <mergeCell ref="KNI7:KNI10"/>
    <mergeCell ref="KNM7:KNM10"/>
    <mergeCell ref="KNQ7:KNQ10"/>
    <mergeCell ref="KNU7:KNU10"/>
    <mergeCell ref="KNY7:KNY10"/>
    <mergeCell ref="KMO7:KMO10"/>
    <mergeCell ref="KMS7:KMS10"/>
    <mergeCell ref="KMW7:KMW10"/>
    <mergeCell ref="KNA7:KNA10"/>
    <mergeCell ref="KNE7:KNE10"/>
    <mergeCell ref="KLU7:KLU10"/>
    <mergeCell ref="KLY7:KLY10"/>
    <mergeCell ref="KMC7:KMC10"/>
    <mergeCell ref="KMG7:KMG10"/>
    <mergeCell ref="KMK7:KMK10"/>
    <mergeCell ref="KLA7:KLA10"/>
    <mergeCell ref="KLE7:KLE10"/>
    <mergeCell ref="KLI7:KLI10"/>
    <mergeCell ref="KLM7:KLM10"/>
    <mergeCell ref="KLQ7:KLQ10"/>
    <mergeCell ref="KKG7:KKG10"/>
    <mergeCell ref="KKK7:KKK10"/>
    <mergeCell ref="KKO7:KKO10"/>
    <mergeCell ref="KKS7:KKS10"/>
    <mergeCell ref="KKW7:KKW10"/>
    <mergeCell ref="KJM7:KJM10"/>
    <mergeCell ref="KJQ7:KJQ10"/>
    <mergeCell ref="KJU7:KJU10"/>
    <mergeCell ref="KJY7:KJY10"/>
    <mergeCell ref="KKC7:KKC10"/>
    <mergeCell ref="KIS7:KIS10"/>
    <mergeCell ref="KIW7:KIW10"/>
    <mergeCell ref="KJA7:KJA10"/>
    <mergeCell ref="KJE7:KJE10"/>
    <mergeCell ref="KJI7:KJI10"/>
    <mergeCell ref="KHY7:KHY10"/>
    <mergeCell ref="KIC7:KIC10"/>
    <mergeCell ref="KIG7:KIG10"/>
    <mergeCell ref="KIK7:KIK10"/>
    <mergeCell ref="KIO7:KIO10"/>
    <mergeCell ref="KHE7:KHE10"/>
    <mergeCell ref="KHI7:KHI10"/>
    <mergeCell ref="KHM7:KHM10"/>
    <mergeCell ref="KHQ7:KHQ10"/>
    <mergeCell ref="KHU7:KHU10"/>
    <mergeCell ref="KGK7:KGK10"/>
    <mergeCell ref="KGO7:KGO10"/>
    <mergeCell ref="KGS7:KGS10"/>
    <mergeCell ref="KGW7:KGW10"/>
    <mergeCell ref="KHA7:KHA10"/>
    <mergeCell ref="KFQ7:KFQ10"/>
    <mergeCell ref="KFU7:KFU10"/>
    <mergeCell ref="KFY7:KFY10"/>
    <mergeCell ref="KGC7:KGC10"/>
    <mergeCell ref="KGG7:KGG10"/>
    <mergeCell ref="KEW7:KEW10"/>
    <mergeCell ref="KFA7:KFA10"/>
    <mergeCell ref="KFE7:KFE10"/>
    <mergeCell ref="KFI7:KFI10"/>
    <mergeCell ref="KFM7:KFM10"/>
    <mergeCell ref="KEC7:KEC10"/>
    <mergeCell ref="KEG7:KEG10"/>
    <mergeCell ref="KEK7:KEK10"/>
    <mergeCell ref="KEO7:KEO10"/>
    <mergeCell ref="KES7:KES10"/>
    <mergeCell ref="KDI7:KDI10"/>
    <mergeCell ref="KDM7:KDM10"/>
    <mergeCell ref="KDQ7:KDQ10"/>
    <mergeCell ref="KDU7:KDU10"/>
    <mergeCell ref="KDY7:KDY10"/>
    <mergeCell ref="KCO7:KCO10"/>
    <mergeCell ref="KCS7:KCS10"/>
    <mergeCell ref="KCW7:KCW10"/>
    <mergeCell ref="KDA7:KDA10"/>
    <mergeCell ref="KDE7:KDE10"/>
    <mergeCell ref="KBU7:KBU10"/>
    <mergeCell ref="KBY7:KBY10"/>
    <mergeCell ref="KCC7:KCC10"/>
    <mergeCell ref="KCG7:KCG10"/>
    <mergeCell ref="KCK7:KCK10"/>
    <mergeCell ref="KBA7:KBA10"/>
    <mergeCell ref="KBE7:KBE10"/>
    <mergeCell ref="KBI7:KBI10"/>
    <mergeCell ref="KBM7:KBM10"/>
    <mergeCell ref="KBQ7:KBQ10"/>
    <mergeCell ref="KAG7:KAG10"/>
    <mergeCell ref="KAK7:KAK10"/>
    <mergeCell ref="KAO7:KAO10"/>
    <mergeCell ref="KAS7:KAS10"/>
    <mergeCell ref="KAW7:KAW10"/>
    <mergeCell ref="JZM7:JZM10"/>
    <mergeCell ref="JZQ7:JZQ10"/>
    <mergeCell ref="JZU7:JZU10"/>
    <mergeCell ref="JZY7:JZY10"/>
    <mergeCell ref="KAC7:KAC10"/>
    <mergeCell ref="JYS7:JYS10"/>
    <mergeCell ref="JYW7:JYW10"/>
    <mergeCell ref="JZA7:JZA10"/>
    <mergeCell ref="JZE7:JZE10"/>
    <mergeCell ref="JZI7:JZI10"/>
    <mergeCell ref="JXY7:JXY10"/>
    <mergeCell ref="JYC7:JYC10"/>
    <mergeCell ref="JYG7:JYG10"/>
    <mergeCell ref="JYK7:JYK10"/>
    <mergeCell ref="JYO7:JYO10"/>
    <mergeCell ref="JXE7:JXE10"/>
    <mergeCell ref="JXI7:JXI10"/>
    <mergeCell ref="JXM7:JXM10"/>
    <mergeCell ref="JXQ7:JXQ10"/>
    <mergeCell ref="JXU7:JXU10"/>
    <mergeCell ref="JWK7:JWK10"/>
    <mergeCell ref="JWO7:JWO10"/>
    <mergeCell ref="JWS7:JWS10"/>
    <mergeCell ref="JWW7:JWW10"/>
    <mergeCell ref="JXA7:JXA10"/>
    <mergeCell ref="JVQ7:JVQ10"/>
    <mergeCell ref="JVU7:JVU10"/>
    <mergeCell ref="JVY7:JVY10"/>
    <mergeCell ref="JWC7:JWC10"/>
    <mergeCell ref="JWG7:JWG10"/>
    <mergeCell ref="JUW7:JUW10"/>
    <mergeCell ref="JVA7:JVA10"/>
    <mergeCell ref="JVE7:JVE10"/>
    <mergeCell ref="JVI7:JVI10"/>
    <mergeCell ref="JVM7:JVM10"/>
    <mergeCell ref="JUC7:JUC10"/>
    <mergeCell ref="JUG7:JUG10"/>
    <mergeCell ref="JUK7:JUK10"/>
    <mergeCell ref="JUO7:JUO10"/>
    <mergeCell ref="JUS7:JUS10"/>
    <mergeCell ref="JTI7:JTI10"/>
    <mergeCell ref="JTM7:JTM10"/>
    <mergeCell ref="JTQ7:JTQ10"/>
    <mergeCell ref="JTU7:JTU10"/>
    <mergeCell ref="JTY7:JTY10"/>
    <mergeCell ref="JSO7:JSO10"/>
    <mergeCell ref="JSS7:JSS10"/>
    <mergeCell ref="JSW7:JSW10"/>
    <mergeCell ref="JTA7:JTA10"/>
    <mergeCell ref="JTE7:JTE10"/>
    <mergeCell ref="JRU7:JRU10"/>
    <mergeCell ref="JRY7:JRY10"/>
    <mergeCell ref="JSC7:JSC10"/>
    <mergeCell ref="JSG7:JSG10"/>
    <mergeCell ref="JSK7:JSK10"/>
    <mergeCell ref="JRA7:JRA10"/>
    <mergeCell ref="JRE7:JRE10"/>
    <mergeCell ref="JRI7:JRI10"/>
    <mergeCell ref="JRM7:JRM10"/>
    <mergeCell ref="JRQ7:JRQ10"/>
    <mergeCell ref="JQG7:JQG10"/>
    <mergeCell ref="JQK7:JQK10"/>
    <mergeCell ref="JQO7:JQO10"/>
    <mergeCell ref="JQS7:JQS10"/>
    <mergeCell ref="JQW7:JQW10"/>
    <mergeCell ref="JPM7:JPM10"/>
    <mergeCell ref="JPQ7:JPQ10"/>
    <mergeCell ref="JPU7:JPU10"/>
    <mergeCell ref="JPY7:JPY10"/>
    <mergeCell ref="JQC7:JQC10"/>
    <mergeCell ref="JOS7:JOS10"/>
    <mergeCell ref="JOW7:JOW10"/>
    <mergeCell ref="JPA7:JPA10"/>
    <mergeCell ref="JPE7:JPE10"/>
    <mergeCell ref="JPI7:JPI10"/>
    <mergeCell ref="JNY7:JNY10"/>
    <mergeCell ref="JOC7:JOC10"/>
    <mergeCell ref="JOG7:JOG10"/>
    <mergeCell ref="JOK7:JOK10"/>
    <mergeCell ref="JOO7:JOO10"/>
    <mergeCell ref="JNE7:JNE10"/>
    <mergeCell ref="JNI7:JNI10"/>
    <mergeCell ref="JNM7:JNM10"/>
    <mergeCell ref="JNQ7:JNQ10"/>
    <mergeCell ref="JNU7:JNU10"/>
    <mergeCell ref="JMK7:JMK10"/>
    <mergeCell ref="JMO7:JMO10"/>
    <mergeCell ref="JMS7:JMS10"/>
    <mergeCell ref="JMW7:JMW10"/>
    <mergeCell ref="JNA7:JNA10"/>
    <mergeCell ref="JLQ7:JLQ10"/>
    <mergeCell ref="JLU7:JLU10"/>
    <mergeCell ref="JLY7:JLY10"/>
    <mergeCell ref="JMC7:JMC10"/>
    <mergeCell ref="JMG7:JMG10"/>
    <mergeCell ref="JKW7:JKW10"/>
    <mergeCell ref="JLA7:JLA10"/>
    <mergeCell ref="JLE7:JLE10"/>
    <mergeCell ref="JLI7:JLI10"/>
    <mergeCell ref="JLM7:JLM10"/>
    <mergeCell ref="JKC7:JKC10"/>
    <mergeCell ref="JKG7:JKG10"/>
    <mergeCell ref="JKK7:JKK10"/>
    <mergeCell ref="JKO7:JKO10"/>
    <mergeCell ref="JKS7:JKS10"/>
    <mergeCell ref="JJI7:JJI10"/>
    <mergeCell ref="JJM7:JJM10"/>
    <mergeCell ref="JJQ7:JJQ10"/>
    <mergeCell ref="JJU7:JJU10"/>
    <mergeCell ref="JJY7:JJY10"/>
    <mergeCell ref="JIO7:JIO10"/>
    <mergeCell ref="JIS7:JIS10"/>
    <mergeCell ref="JIW7:JIW10"/>
    <mergeCell ref="JJA7:JJA10"/>
    <mergeCell ref="JJE7:JJE10"/>
    <mergeCell ref="JHU7:JHU10"/>
    <mergeCell ref="JHY7:JHY10"/>
    <mergeCell ref="JIC7:JIC10"/>
    <mergeCell ref="JIG7:JIG10"/>
    <mergeCell ref="JIK7:JIK10"/>
    <mergeCell ref="JHA7:JHA10"/>
    <mergeCell ref="JHE7:JHE10"/>
    <mergeCell ref="JHI7:JHI10"/>
    <mergeCell ref="JHM7:JHM10"/>
    <mergeCell ref="JHQ7:JHQ10"/>
    <mergeCell ref="JGG7:JGG10"/>
    <mergeCell ref="JGK7:JGK10"/>
    <mergeCell ref="JGO7:JGO10"/>
    <mergeCell ref="JGS7:JGS10"/>
    <mergeCell ref="JGW7:JGW10"/>
    <mergeCell ref="JFM7:JFM10"/>
    <mergeCell ref="JFQ7:JFQ10"/>
    <mergeCell ref="JFU7:JFU10"/>
    <mergeCell ref="JFY7:JFY10"/>
    <mergeCell ref="JGC7:JGC10"/>
    <mergeCell ref="JES7:JES10"/>
    <mergeCell ref="JEW7:JEW10"/>
    <mergeCell ref="JFA7:JFA10"/>
    <mergeCell ref="JFE7:JFE10"/>
    <mergeCell ref="JFI7:JFI10"/>
    <mergeCell ref="JDY7:JDY10"/>
    <mergeCell ref="JEC7:JEC10"/>
    <mergeCell ref="JEG7:JEG10"/>
    <mergeCell ref="JEK7:JEK10"/>
    <mergeCell ref="JEO7:JEO10"/>
    <mergeCell ref="JDE7:JDE10"/>
    <mergeCell ref="JDI7:JDI10"/>
    <mergeCell ref="JDM7:JDM10"/>
    <mergeCell ref="JDQ7:JDQ10"/>
    <mergeCell ref="JDU7:JDU10"/>
    <mergeCell ref="JCK7:JCK10"/>
    <mergeCell ref="JCO7:JCO10"/>
    <mergeCell ref="JCS7:JCS10"/>
    <mergeCell ref="JCW7:JCW10"/>
    <mergeCell ref="JDA7:JDA10"/>
    <mergeCell ref="JBQ7:JBQ10"/>
    <mergeCell ref="JBU7:JBU10"/>
    <mergeCell ref="JBY7:JBY10"/>
    <mergeCell ref="JCC7:JCC10"/>
    <mergeCell ref="JCG7:JCG10"/>
    <mergeCell ref="JAW7:JAW10"/>
    <mergeCell ref="JBA7:JBA10"/>
    <mergeCell ref="JBE7:JBE10"/>
    <mergeCell ref="JBI7:JBI10"/>
    <mergeCell ref="JBM7:JBM10"/>
    <mergeCell ref="JAC7:JAC10"/>
    <mergeCell ref="JAG7:JAG10"/>
    <mergeCell ref="JAK7:JAK10"/>
    <mergeCell ref="JAO7:JAO10"/>
    <mergeCell ref="JAS7:JAS10"/>
    <mergeCell ref="IZI7:IZI10"/>
    <mergeCell ref="IZM7:IZM10"/>
    <mergeCell ref="IZQ7:IZQ10"/>
    <mergeCell ref="IZU7:IZU10"/>
    <mergeCell ref="IZY7:IZY10"/>
    <mergeCell ref="IYO7:IYO10"/>
    <mergeCell ref="IYS7:IYS10"/>
    <mergeCell ref="IYW7:IYW10"/>
    <mergeCell ref="IZA7:IZA10"/>
    <mergeCell ref="IZE7:IZE10"/>
    <mergeCell ref="IXU7:IXU10"/>
    <mergeCell ref="IXY7:IXY10"/>
    <mergeCell ref="IYC7:IYC10"/>
    <mergeCell ref="IYG7:IYG10"/>
    <mergeCell ref="IYK7:IYK10"/>
    <mergeCell ref="IXA7:IXA10"/>
    <mergeCell ref="IXE7:IXE10"/>
    <mergeCell ref="IXI7:IXI10"/>
    <mergeCell ref="IXM7:IXM10"/>
    <mergeCell ref="IXQ7:IXQ10"/>
    <mergeCell ref="IWG7:IWG10"/>
    <mergeCell ref="IWK7:IWK10"/>
    <mergeCell ref="IWO7:IWO10"/>
    <mergeCell ref="IWS7:IWS10"/>
    <mergeCell ref="IWW7:IWW10"/>
    <mergeCell ref="IVM7:IVM10"/>
    <mergeCell ref="IVQ7:IVQ10"/>
    <mergeCell ref="IVU7:IVU10"/>
    <mergeCell ref="IVY7:IVY10"/>
    <mergeCell ref="IWC7:IWC10"/>
    <mergeCell ref="IUS7:IUS10"/>
    <mergeCell ref="IUW7:IUW10"/>
    <mergeCell ref="IVA7:IVA10"/>
    <mergeCell ref="IVE7:IVE10"/>
    <mergeCell ref="IVI7:IVI10"/>
    <mergeCell ref="ITY7:ITY10"/>
    <mergeCell ref="IUC7:IUC10"/>
    <mergeCell ref="IUG7:IUG10"/>
    <mergeCell ref="IUK7:IUK10"/>
    <mergeCell ref="IUO7:IUO10"/>
    <mergeCell ref="ITE7:ITE10"/>
    <mergeCell ref="ITI7:ITI10"/>
    <mergeCell ref="ITM7:ITM10"/>
    <mergeCell ref="ITQ7:ITQ10"/>
    <mergeCell ref="ITU7:ITU10"/>
    <mergeCell ref="ISK7:ISK10"/>
    <mergeCell ref="ISO7:ISO10"/>
    <mergeCell ref="ISS7:ISS10"/>
    <mergeCell ref="ISW7:ISW10"/>
    <mergeCell ref="ITA7:ITA10"/>
    <mergeCell ref="IRQ7:IRQ10"/>
    <mergeCell ref="IRU7:IRU10"/>
    <mergeCell ref="IRY7:IRY10"/>
    <mergeCell ref="ISC7:ISC10"/>
    <mergeCell ref="ISG7:ISG10"/>
    <mergeCell ref="IQW7:IQW10"/>
    <mergeCell ref="IRA7:IRA10"/>
    <mergeCell ref="IRE7:IRE10"/>
    <mergeCell ref="IRI7:IRI10"/>
    <mergeCell ref="IRM7:IRM10"/>
    <mergeCell ref="IQC7:IQC10"/>
    <mergeCell ref="IQG7:IQG10"/>
    <mergeCell ref="IQK7:IQK10"/>
    <mergeCell ref="IQO7:IQO10"/>
    <mergeCell ref="IQS7:IQS10"/>
    <mergeCell ref="IPI7:IPI10"/>
    <mergeCell ref="IPM7:IPM10"/>
    <mergeCell ref="IPQ7:IPQ10"/>
    <mergeCell ref="IPU7:IPU10"/>
    <mergeCell ref="IPY7:IPY10"/>
    <mergeCell ref="IOO7:IOO10"/>
    <mergeCell ref="IOS7:IOS10"/>
    <mergeCell ref="IOW7:IOW10"/>
    <mergeCell ref="IPA7:IPA10"/>
    <mergeCell ref="IPE7:IPE10"/>
    <mergeCell ref="INU7:INU10"/>
    <mergeCell ref="INY7:INY10"/>
    <mergeCell ref="IOC7:IOC10"/>
    <mergeCell ref="IOG7:IOG10"/>
    <mergeCell ref="IOK7:IOK10"/>
    <mergeCell ref="INA7:INA10"/>
    <mergeCell ref="INE7:INE10"/>
    <mergeCell ref="INI7:INI10"/>
    <mergeCell ref="INM7:INM10"/>
    <mergeCell ref="INQ7:INQ10"/>
    <mergeCell ref="IMG7:IMG10"/>
    <mergeCell ref="IMK7:IMK10"/>
    <mergeCell ref="IMO7:IMO10"/>
    <mergeCell ref="IMS7:IMS10"/>
    <mergeCell ref="IMW7:IMW10"/>
    <mergeCell ref="ILM7:ILM10"/>
    <mergeCell ref="ILQ7:ILQ10"/>
    <mergeCell ref="ILU7:ILU10"/>
    <mergeCell ref="ILY7:ILY10"/>
    <mergeCell ref="IMC7:IMC10"/>
    <mergeCell ref="IKS7:IKS10"/>
    <mergeCell ref="IKW7:IKW10"/>
    <mergeCell ref="ILA7:ILA10"/>
    <mergeCell ref="ILE7:ILE10"/>
    <mergeCell ref="ILI7:ILI10"/>
    <mergeCell ref="IJY7:IJY10"/>
    <mergeCell ref="IKC7:IKC10"/>
    <mergeCell ref="IKG7:IKG10"/>
    <mergeCell ref="IKK7:IKK10"/>
    <mergeCell ref="IKO7:IKO10"/>
    <mergeCell ref="IJE7:IJE10"/>
    <mergeCell ref="IJI7:IJI10"/>
    <mergeCell ref="IJM7:IJM10"/>
    <mergeCell ref="IJQ7:IJQ10"/>
    <mergeCell ref="IJU7:IJU10"/>
    <mergeCell ref="IIK7:IIK10"/>
    <mergeCell ref="IIO7:IIO10"/>
    <mergeCell ref="IIS7:IIS10"/>
    <mergeCell ref="IIW7:IIW10"/>
    <mergeCell ref="IJA7:IJA10"/>
    <mergeCell ref="IHQ7:IHQ10"/>
    <mergeCell ref="IHU7:IHU10"/>
    <mergeCell ref="IHY7:IHY10"/>
    <mergeCell ref="IIC7:IIC10"/>
    <mergeCell ref="IIG7:IIG10"/>
    <mergeCell ref="IGW7:IGW10"/>
    <mergeCell ref="IHA7:IHA10"/>
    <mergeCell ref="IHE7:IHE10"/>
    <mergeCell ref="IHI7:IHI10"/>
    <mergeCell ref="IHM7:IHM10"/>
    <mergeCell ref="IGC7:IGC10"/>
    <mergeCell ref="IGG7:IGG10"/>
    <mergeCell ref="IGK7:IGK10"/>
    <mergeCell ref="IGO7:IGO10"/>
    <mergeCell ref="IGS7:IGS10"/>
    <mergeCell ref="IFI7:IFI10"/>
    <mergeCell ref="IFM7:IFM10"/>
    <mergeCell ref="IFQ7:IFQ10"/>
    <mergeCell ref="IFU7:IFU10"/>
    <mergeCell ref="IFY7:IFY10"/>
    <mergeCell ref="IEO7:IEO10"/>
    <mergeCell ref="IES7:IES10"/>
    <mergeCell ref="IEW7:IEW10"/>
    <mergeCell ref="IFA7:IFA10"/>
    <mergeCell ref="IFE7:IFE10"/>
    <mergeCell ref="IDU7:IDU10"/>
    <mergeCell ref="IDY7:IDY10"/>
    <mergeCell ref="IEC7:IEC10"/>
    <mergeCell ref="IEG7:IEG10"/>
    <mergeCell ref="IEK7:IEK10"/>
    <mergeCell ref="IDA7:IDA10"/>
    <mergeCell ref="IDE7:IDE10"/>
    <mergeCell ref="IDI7:IDI10"/>
    <mergeCell ref="IDM7:IDM10"/>
    <mergeCell ref="IDQ7:IDQ10"/>
    <mergeCell ref="ICG7:ICG10"/>
    <mergeCell ref="ICK7:ICK10"/>
    <mergeCell ref="ICO7:ICO10"/>
    <mergeCell ref="ICS7:ICS10"/>
    <mergeCell ref="ICW7:ICW10"/>
    <mergeCell ref="IBM7:IBM10"/>
    <mergeCell ref="IBQ7:IBQ10"/>
    <mergeCell ref="IBU7:IBU10"/>
    <mergeCell ref="IBY7:IBY10"/>
    <mergeCell ref="ICC7:ICC10"/>
    <mergeCell ref="IAS7:IAS10"/>
    <mergeCell ref="IAW7:IAW10"/>
    <mergeCell ref="IBA7:IBA10"/>
    <mergeCell ref="IBE7:IBE10"/>
    <mergeCell ref="IBI7:IBI10"/>
    <mergeCell ref="HZY7:HZY10"/>
    <mergeCell ref="IAC7:IAC10"/>
    <mergeCell ref="IAG7:IAG10"/>
    <mergeCell ref="IAK7:IAK10"/>
    <mergeCell ref="IAO7:IAO10"/>
    <mergeCell ref="HZE7:HZE10"/>
    <mergeCell ref="HZI7:HZI10"/>
    <mergeCell ref="HZM7:HZM10"/>
    <mergeCell ref="HZQ7:HZQ10"/>
    <mergeCell ref="HZU7:HZU10"/>
    <mergeCell ref="HYK7:HYK10"/>
    <mergeCell ref="HYO7:HYO10"/>
    <mergeCell ref="HYS7:HYS10"/>
    <mergeCell ref="HYW7:HYW10"/>
    <mergeCell ref="HZA7:HZA10"/>
    <mergeCell ref="HXQ7:HXQ10"/>
    <mergeCell ref="HXU7:HXU10"/>
    <mergeCell ref="HXY7:HXY10"/>
    <mergeCell ref="HYC7:HYC10"/>
    <mergeCell ref="HYG7:HYG10"/>
    <mergeCell ref="HWW7:HWW10"/>
    <mergeCell ref="HXA7:HXA10"/>
    <mergeCell ref="HXE7:HXE10"/>
    <mergeCell ref="HXI7:HXI10"/>
    <mergeCell ref="HXM7:HXM10"/>
    <mergeCell ref="HWC7:HWC10"/>
    <mergeCell ref="HWG7:HWG10"/>
    <mergeCell ref="HWK7:HWK10"/>
    <mergeCell ref="HWO7:HWO10"/>
    <mergeCell ref="HWS7:HWS10"/>
    <mergeCell ref="HVI7:HVI10"/>
    <mergeCell ref="HVM7:HVM10"/>
    <mergeCell ref="HVQ7:HVQ10"/>
    <mergeCell ref="HVU7:HVU10"/>
    <mergeCell ref="HVY7:HVY10"/>
    <mergeCell ref="HUO7:HUO10"/>
    <mergeCell ref="HUS7:HUS10"/>
    <mergeCell ref="HUW7:HUW10"/>
    <mergeCell ref="HVA7:HVA10"/>
    <mergeCell ref="HVE7:HVE10"/>
    <mergeCell ref="HTU7:HTU10"/>
    <mergeCell ref="HTY7:HTY10"/>
    <mergeCell ref="HUC7:HUC10"/>
    <mergeCell ref="HUG7:HUG10"/>
    <mergeCell ref="HUK7:HUK10"/>
    <mergeCell ref="HTA7:HTA10"/>
    <mergeCell ref="HTE7:HTE10"/>
    <mergeCell ref="HTI7:HTI10"/>
    <mergeCell ref="HTM7:HTM10"/>
    <mergeCell ref="HTQ7:HTQ10"/>
    <mergeCell ref="HSG7:HSG10"/>
    <mergeCell ref="HSK7:HSK10"/>
    <mergeCell ref="HSO7:HSO10"/>
    <mergeCell ref="HSS7:HSS10"/>
    <mergeCell ref="HSW7:HSW10"/>
    <mergeCell ref="HRM7:HRM10"/>
    <mergeCell ref="HRQ7:HRQ10"/>
    <mergeCell ref="HRU7:HRU10"/>
    <mergeCell ref="HRY7:HRY10"/>
    <mergeCell ref="HSC7:HSC10"/>
    <mergeCell ref="HQS7:HQS10"/>
    <mergeCell ref="HQW7:HQW10"/>
    <mergeCell ref="HRA7:HRA10"/>
    <mergeCell ref="HRE7:HRE10"/>
    <mergeCell ref="HRI7:HRI10"/>
    <mergeCell ref="HPY7:HPY10"/>
    <mergeCell ref="HQC7:HQC10"/>
    <mergeCell ref="HQG7:HQG10"/>
    <mergeCell ref="HQK7:HQK10"/>
    <mergeCell ref="HQO7:HQO10"/>
    <mergeCell ref="HPE7:HPE10"/>
    <mergeCell ref="HPI7:HPI10"/>
    <mergeCell ref="HPM7:HPM10"/>
    <mergeCell ref="HPQ7:HPQ10"/>
    <mergeCell ref="HPU7:HPU10"/>
    <mergeCell ref="HOK7:HOK10"/>
    <mergeCell ref="HOO7:HOO10"/>
    <mergeCell ref="HOS7:HOS10"/>
    <mergeCell ref="HOW7:HOW10"/>
    <mergeCell ref="HPA7:HPA10"/>
    <mergeCell ref="HNQ7:HNQ10"/>
    <mergeCell ref="HNU7:HNU10"/>
    <mergeCell ref="HNY7:HNY10"/>
    <mergeCell ref="HOC7:HOC10"/>
    <mergeCell ref="HOG7:HOG10"/>
    <mergeCell ref="HMW7:HMW10"/>
    <mergeCell ref="HNA7:HNA10"/>
    <mergeCell ref="HNE7:HNE10"/>
    <mergeCell ref="HNI7:HNI10"/>
    <mergeCell ref="HNM7:HNM10"/>
    <mergeCell ref="HMC7:HMC10"/>
    <mergeCell ref="HMG7:HMG10"/>
    <mergeCell ref="HMK7:HMK10"/>
    <mergeCell ref="HMO7:HMO10"/>
    <mergeCell ref="HMS7:HMS10"/>
    <mergeCell ref="HLI7:HLI10"/>
    <mergeCell ref="HLM7:HLM10"/>
    <mergeCell ref="HLQ7:HLQ10"/>
    <mergeCell ref="HLU7:HLU10"/>
    <mergeCell ref="HLY7:HLY10"/>
    <mergeCell ref="HKO7:HKO10"/>
    <mergeCell ref="HKS7:HKS10"/>
    <mergeCell ref="HKW7:HKW10"/>
    <mergeCell ref="HLA7:HLA10"/>
    <mergeCell ref="HLE7:HLE10"/>
    <mergeCell ref="HJU7:HJU10"/>
    <mergeCell ref="HJY7:HJY10"/>
    <mergeCell ref="HKC7:HKC10"/>
    <mergeCell ref="HKG7:HKG10"/>
    <mergeCell ref="HKK7:HKK10"/>
    <mergeCell ref="HJA7:HJA10"/>
    <mergeCell ref="HJE7:HJE10"/>
    <mergeCell ref="HJI7:HJI10"/>
    <mergeCell ref="HJM7:HJM10"/>
    <mergeCell ref="HJQ7:HJQ10"/>
    <mergeCell ref="HIG7:HIG10"/>
    <mergeCell ref="HIK7:HIK10"/>
    <mergeCell ref="HIO7:HIO10"/>
    <mergeCell ref="HIS7:HIS10"/>
    <mergeCell ref="HIW7:HIW10"/>
    <mergeCell ref="HHM7:HHM10"/>
    <mergeCell ref="HHQ7:HHQ10"/>
    <mergeCell ref="HHU7:HHU10"/>
    <mergeCell ref="HHY7:HHY10"/>
    <mergeCell ref="HIC7:HIC10"/>
    <mergeCell ref="HGS7:HGS10"/>
    <mergeCell ref="HGW7:HGW10"/>
    <mergeCell ref="HHA7:HHA10"/>
    <mergeCell ref="HHE7:HHE10"/>
    <mergeCell ref="HHI7:HHI10"/>
    <mergeCell ref="HFY7:HFY10"/>
    <mergeCell ref="HGC7:HGC10"/>
    <mergeCell ref="HGG7:HGG10"/>
    <mergeCell ref="HGK7:HGK10"/>
    <mergeCell ref="HGO7:HGO10"/>
    <mergeCell ref="HFE7:HFE10"/>
    <mergeCell ref="HFI7:HFI10"/>
    <mergeCell ref="HFM7:HFM10"/>
    <mergeCell ref="HFQ7:HFQ10"/>
    <mergeCell ref="HFU7:HFU10"/>
    <mergeCell ref="HEK7:HEK10"/>
    <mergeCell ref="HEO7:HEO10"/>
    <mergeCell ref="HES7:HES10"/>
    <mergeCell ref="HEW7:HEW10"/>
    <mergeCell ref="HFA7:HFA10"/>
    <mergeCell ref="HDQ7:HDQ10"/>
    <mergeCell ref="HDU7:HDU10"/>
    <mergeCell ref="HDY7:HDY10"/>
    <mergeCell ref="HEC7:HEC10"/>
    <mergeCell ref="HEG7:HEG10"/>
    <mergeCell ref="HCW7:HCW10"/>
    <mergeCell ref="HDA7:HDA10"/>
    <mergeCell ref="HDE7:HDE10"/>
    <mergeCell ref="HDI7:HDI10"/>
    <mergeCell ref="HDM7:HDM10"/>
    <mergeCell ref="HCC7:HCC10"/>
    <mergeCell ref="HCG7:HCG10"/>
    <mergeCell ref="HCK7:HCK10"/>
    <mergeCell ref="HCO7:HCO10"/>
    <mergeCell ref="HCS7:HCS10"/>
    <mergeCell ref="HBI7:HBI10"/>
    <mergeCell ref="HBM7:HBM10"/>
    <mergeCell ref="HBQ7:HBQ10"/>
    <mergeCell ref="HBU7:HBU10"/>
    <mergeCell ref="HBY7:HBY10"/>
    <mergeCell ref="HAO7:HAO10"/>
    <mergeCell ref="HAS7:HAS10"/>
    <mergeCell ref="HAW7:HAW10"/>
    <mergeCell ref="HBA7:HBA10"/>
    <mergeCell ref="HBE7:HBE10"/>
    <mergeCell ref="GZU7:GZU10"/>
    <mergeCell ref="GZY7:GZY10"/>
    <mergeCell ref="HAC7:HAC10"/>
    <mergeCell ref="HAG7:HAG10"/>
    <mergeCell ref="HAK7:HAK10"/>
    <mergeCell ref="GZA7:GZA10"/>
    <mergeCell ref="GZE7:GZE10"/>
    <mergeCell ref="GZI7:GZI10"/>
    <mergeCell ref="GZM7:GZM10"/>
    <mergeCell ref="GZQ7:GZQ10"/>
    <mergeCell ref="GYG7:GYG10"/>
    <mergeCell ref="GYK7:GYK10"/>
    <mergeCell ref="GYO7:GYO10"/>
    <mergeCell ref="GYS7:GYS10"/>
    <mergeCell ref="GYW7:GYW10"/>
    <mergeCell ref="GXM7:GXM10"/>
    <mergeCell ref="GXQ7:GXQ10"/>
    <mergeCell ref="GXU7:GXU10"/>
    <mergeCell ref="GXY7:GXY10"/>
    <mergeCell ref="GYC7:GYC10"/>
    <mergeCell ref="GWS7:GWS10"/>
    <mergeCell ref="GWW7:GWW10"/>
    <mergeCell ref="GXA7:GXA10"/>
    <mergeCell ref="GXE7:GXE10"/>
    <mergeCell ref="GXI7:GXI10"/>
    <mergeCell ref="GVY7:GVY10"/>
    <mergeCell ref="GWC7:GWC10"/>
    <mergeCell ref="GWG7:GWG10"/>
    <mergeCell ref="GWK7:GWK10"/>
    <mergeCell ref="GWO7:GWO10"/>
    <mergeCell ref="GVE7:GVE10"/>
    <mergeCell ref="GVI7:GVI10"/>
    <mergeCell ref="GVM7:GVM10"/>
    <mergeCell ref="GVQ7:GVQ10"/>
    <mergeCell ref="GVU7:GVU10"/>
    <mergeCell ref="GUK7:GUK10"/>
    <mergeCell ref="GUO7:GUO10"/>
    <mergeCell ref="GUS7:GUS10"/>
    <mergeCell ref="GUW7:GUW10"/>
    <mergeCell ref="GVA7:GVA10"/>
    <mergeCell ref="GTQ7:GTQ10"/>
    <mergeCell ref="GTU7:GTU10"/>
    <mergeCell ref="GTY7:GTY10"/>
    <mergeCell ref="GUC7:GUC10"/>
    <mergeCell ref="GUG7:GUG10"/>
    <mergeCell ref="GSW7:GSW10"/>
    <mergeCell ref="GTA7:GTA10"/>
    <mergeCell ref="GTE7:GTE10"/>
    <mergeCell ref="GTI7:GTI10"/>
    <mergeCell ref="GTM7:GTM10"/>
    <mergeCell ref="GSC7:GSC10"/>
    <mergeCell ref="GSG7:GSG10"/>
    <mergeCell ref="GSK7:GSK10"/>
    <mergeCell ref="GSO7:GSO10"/>
    <mergeCell ref="GSS7:GSS10"/>
    <mergeCell ref="GRI7:GRI10"/>
    <mergeCell ref="GRM7:GRM10"/>
    <mergeCell ref="GRQ7:GRQ10"/>
    <mergeCell ref="GRU7:GRU10"/>
    <mergeCell ref="GRY7:GRY10"/>
    <mergeCell ref="GQO7:GQO10"/>
    <mergeCell ref="GQS7:GQS10"/>
    <mergeCell ref="GQW7:GQW10"/>
    <mergeCell ref="GRA7:GRA10"/>
    <mergeCell ref="GRE7:GRE10"/>
    <mergeCell ref="GPU7:GPU10"/>
    <mergeCell ref="GPY7:GPY10"/>
    <mergeCell ref="GQC7:GQC10"/>
    <mergeCell ref="GQG7:GQG10"/>
    <mergeCell ref="GQK7:GQK10"/>
    <mergeCell ref="GPA7:GPA10"/>
    <mergeCell ref="GPE7:GPE10"/>
    <mergeCell ref="GPI7:GPI10"/>
    <mergeCell ref="GPM7:GPM10"/>
    <mergeCell ref="GPQ7:GPQ10"/>
    <mergeCell ref="GOG7:GOG10"/>
    <mergeCell ref="GOK7:GOK10"/>
    <mergeCell ref="GOO7:GOO10"/>
    <mergeCell ref="GOS7:GOS10"/>
    <mergeCell ref="GOW7:GOW10"/>
    <mergeCell ref="GNM7:GNM10"/>
    <mergeCell ref="GNQ7:GNQ10"/>
    <mergeCell ref="GNU7:GNU10"/>
    <mergeCell ref="GNY7:GNY10"/>
    <mergeCell ref="GOC7:GOC10"/>
    <mergeCell ref="GMS7:GMS10"/>
    <mergeCell ref="GMW7:GMW10"/>
    <mergeCell ref="GNA7:GNA10"/>
    <mergeCell ref="GNE7:GNE10"/>
    <mergeCell ref="GNI7:GNI10"/>
    <mergeCell ref="GLY7:GLY10"/>
    <mergeCell ref="GMC7:GMC10"/>
    <mergeCell ref="GMG7:GMG10"/>
    <mergeCell ref="GMK7:GMK10"/>
    <mergeCell ref="GMO7:GMO10"/>
    <mergeCell ref="GLE7:GLE10"/>
    <mergeCell ref="GLI7:GLI10"/>
    <mergeCell ref="GLM7:GLM10"/>
    <mergeCell ref="GLQ7:GLQ10"/>
    <mergeCell ref="GLU7:GLU10"/>
    <mergeCell ref="GKK7:GKK10"/>
    <mergeCell ref="GKO7:GKO10"/>
    <mergeCell ref="GKS7:GKS10"/>
    <mergeCell ref="GKW7:GKW10"/>
    <mergeCell ref="GLA7:GLA10"/>
    <mergeCell ref="GJQ7:GJQ10"/>
    <mergeCell ref="GJU7:GJU10"/>
    <mergeCell ref="GJY7:GJY10"/>
    <mergeCell ref="GKC7:GKC10"/>
    <mergeCell ref="GKG7:GKG10"/>
    <mergeCell ref="GIW7:GIW10"/>
    <mergeCell ref="GJA7:GJA10"/>
    <mergeCell ref="GJE7:GJE10"/>
    <mergeCell ref="GJI7:GJI10"/>
    <mergeCell ref="GJM7:GJM10"/>
    <mergeCell ref="GIC7:GIC10"/>
    <mergeCell ref="GIG7:GIG10"/>
    <mergeCell ref="GIK7:GIK10"/>
    <mergeCell ref="GIO7:GIO10"/>
    <mergeCell ref="GIS7:GIS10"/>
    <mergeCell ref="GHI7:GHI10"/>
    <mergeCell ref="GHM7:GHM10"/>
    <mergeCell ref="GHQ7:GHQ10"/>
    <mergeCell ref="GHU7:GHU10"/>
    <mergeCell ref="GHY7:GHY10"/>
    <mergeCell ref="GGO7:GGO10"/>
    <mergeCell ref="GGS7:GGS10"/>
    <mergeCell ref="GGW7:GGW10"/>
    <mergeCell ref="GHA7:GHA10"/>
    <mergeCell ref="GHE7:GHE10"/>
    <mergeCell ref="GFU7:GFU10"/>
    <mergeCell ref="GFY7:GFY10"/>
    <mergeCell ref="GGC7:GGC10"/>
    <mergeCell ref="GGG7:GGG10"/>
    <mergeCell ref="GGK7:GGK10"/>
    <mergeCell ref="GFA7:GFA10"/>
    <mergeCell ref="GFE7:GFE10"/>
    <mergeCell ref="GFI7:GFI10"/>
    <mergeCell ref="GFM7:GFM10"/>
    <mergeCell ref="GFQ7:GFQ10"/>
    <mergeCell ref="GEG7:GEG10"/>
    <mergeCell ref="GEK7:GEK10"/>
    <mergeCell ref="GEO7:GEO10"/>
    <mergeCell ref="GES7:GES10"/>
    <mergeCell ref="GEW7:GEW10"/>
    <mergeCell ref="GDM7:GDM10"/>
    <mergeCell ref="GDQ7:GDQ10"/>
    <mergeCell ref="GDU7:GDU10"/>
    <mergeCell ref="GDY7:GDY10"/>
    <mergeCell ref="GEC7:GEC10"/>
    <mergeCell ref="GCS7:GCS10"/>
    <mergeCell ref="GCW7:GCW10"/>
    <mergeCell ref="GDA7:GDA10"/>
    <mergeCell ref="GDE7:GDE10"/>
    <mergeCell ref="GDI7:GDI10"/>
    <mergeCell ref="GBY7:GBY10"/>
    <mergeCell ref="GCC7:GCC10"/>
    <mergeCell ref="GCG7:GCG10"/>
    <mergeCell ref="GCK7:GCK10"/>
    <mergeCell ref="GCO7:GCO10"/>
    <mergeCell ref="GBE7:GBE10"/>
    <mergeCell ref="GBI7:GBI10"/>
    <mergeCell ref="GBM7:GBM10"/>
    <mergeCell ref="GBQ7:GBQ10"/>
    <mergeCell ref="GBU7:GBU10"/>
    <mergeCell ref="GAK7:GAK10"/>
    <mergeCell ref="GAO7:GAO10"/>
    <mergeCell ref="GAS7:GAS10"/>
    <mergeCell ref="GAW7:GAW10"/>
    <mergeCell ref="GBA7:GBA10"/>
    <mergeCell ref="FZQ7:FZQ10"/>
    <mergeCell ref="FZU7:FZU10"/>
    <mergeCell ref="FZY7:FZY10"/>
    <mergeCell ref="GAC7:GAC10"/>
    <mergeCell ref="GAG7:GAG10"/>
    <mergeCell ref="FYW7:FYW10"/>
    <mergeCell ref="FZA7:FZA10"/>
    <mergeCell ref="FZE7:FZE10"/>
    <mergeCell ref="FZI7:FZI10"/>
    <mergeCell ref="FZM7:FZM10"/>
    <mergeCell ref="FYC7:FYC10"/>
    <mergeCell ref="FYG7:FYG10"/>
    <mergeCell ref="FYK7:FYK10"/>
    <mergeCell ref="FYO7:FYO10"/>
    <mergeCell ref="FYS7:FYS10"/>
    <mergeCell ref="FXI7:FXI10"/>
    <mergeCell ref="FXM7:FXM10"/>
    <mergeCell ref="FXQ7:FXQ10"/>
    <mergeCell ref="FXU7:FXU10"/>
    <mergeCell ref="FXY7:FXY10"/>
    <mergeCell ref="FWO7:FWO10"/>
    <mergeCell ref="FWS7:FWS10"/>
    <mergeCell ref="FWW7:FWW10"/>
    <mergeCell ref="FXA7:FXA10"/>
    <mergeCell ref="FXE7:FXE10"/>
    <mergeCell ref="FVU7:FVU10"/>
    <mergeCell ref="FVY7:FVY10"/>
    <mergeCell ref="FWC7:FWC10"/>
    <mergeCell ref="FWG7:FWG10"/>
    <mergeCell ref="FWK7:FWK10"/>
    <mergeCell ref="FVA7:FVA10"/>
    <mergeCell ref="FVE7:FVE10"/>
    <mergeCell ref="FVI7:FVI10"/>
    <mergeCell ref="FVM7:FVM10"/>
    <mergeCell ref="FVQ7:FVQ10"/>
    <mergeCell ref="FUG7:FUG10"/>
    <mergeCell ref="FUK7:FUK10"/>
    <mergeCell ref="FUO7:FUO10"/>
    <mergeCell ref="FUS7:FUS10"/>
    <mergeCell ref="FUW7:FUW10"/>
    <mergeCell ref="FTM7:FTM10"/>
    <mergeCell ref="FTQ7:FTQ10"/>
    <mergeCell ref="FTU7:FTU10"/>
    <mergeCell ref="FTY7:FTY10"/>
    <mergeCell ref="FUC7:FUC10"/>
    <mergeCell ref="FSS7:FSS10"/>
    <mergeCell ref="FSW7:FSW10"/>
    <mergeCell ref="FTA7:FTA10"/>
    <mergeCell ref="FTE7:FTE10"/>
    <mergeCell ref="FTI7:FTI10"/>
    <mergeCell ref="FRY7:FRY10"/>
    <mergeCell ref="FSC7:FSC10"/>
    <mergeCell ref="FSG7:FSG10"/>
    <mergeCell ref="FSK7:FSK10"/>
    <mergeCell ref="FSO7:FSO10"/>
    <mergeCell ref="FRE7:FRE10"/>
    <mergeCell ref="FRI7:FRI10"/>
    <mergeCell ref="FRM7:FRM10"/>
    <mergeCell ref="FRQ7:FRQ10"/>
    <mergeCell ref="FRU7:FRU10"/>
    <mergeCell ref="FQK7:FQK10"/>
    <mergeCell ref="FQO7:FQO10"/>
    <mergeCell ref="FQS7:FQS10"/>
    <mergeCell ref="FQW7:FQW10"/>
    <mergeCell ref="FRA7:FRA10"/>
    <mergeCell ref="FPQ7:FPQ10"/>
    <mergeCell ref="FPU7:FPU10"/>
    <mergeCell ref="FPY7:FPY10"/>
    <mergeCell ref="FQC7:FQC10"/>
    <mergeCell ref="FQG7:FQG10"/>
    <mergeCell ref="FOW7:FOW10"/>
    <mergeCell ref="FPA7:FPA10"/>
    <mergeCell ref="FPE7:FPE10"/>
    <mergeCell ref="FPI7:FPI10"/>
    <mergeCell ref="FPM7:FPM10"/>
    <mergeCell ref="FOC7:FOC10"/>
    <mergeCell ref="FOG7:FOG10"/>
    <mergeCell ref="FOK7:FOK10"/>
    <mergeCell ref="FOO7:FOO10"/>
    <mergeCell ref="FOS7:FOS10"/>
    <mergeCell ref="FNI7:FNI10"/>
    <mergeCell ref="FNM7:FNM10"/>
    <mergeCell ref="FNQ7:FNQ10"/>
    <mergeCell ref="FNU7:FNU10"/>
    <mergeCell ref="FNY7:FNY10"/>
    <mergeCell ref="FMO7:FMO10"/>
    <mergeCell ref="FMS7:FMS10"/>
    <mergeCell ref="FMW7:FMW10"/>
    <mergeCell ref="FNA7:FNA10"/>
    <mergeCell ref="FNE7:FNE10"/>
    <mergeCell ref="FLU7:FLU10"/>
    <mergeCell ref="FLY7:FLY10"/>
    <mergeCell ref="FMC7:FMC10"/>
    <mergeCell ref="FMG7:FMG10"/>
    <mergeCell ref="FMK7:FMK10"/>
    <mergeCell ref="FLA7:FLA10"/>
    <mergeCell ref="FLE7:FLE10"/>
    <mergeCell ref="FLI7:FLI10"/>
    <mergeCell ref="FLM7:FLM10"/>
    <mergeCell ref="FLQ7:FLQ10"/>
    <mergeCell ref="FKG7:FKG10"/>
    <mergeCell ref="FKK7:FKK10"/>
    <mergeCell ref="FKO7:FKO10"/>
    <mergeCell ref="FKS7:FKS10"/>
    <mergeCell ref="FKW7:FKW10"/>
    <mergeCell ref="FJM7:FJM10"/>
    <mergeCell ref="FJQ7:FJQ10"/>
    <mergeCell ref="FJU7:FJU10"/>
    <mergeCell ref="FJY7:FJY10"/>
    <mergeCell ref="FKC7:FKC10"/>
    <mergeCell ref="FIS7:FIS10"/>
    <mergeCell ref="FIW7:FIW10"/>
    <mergeCell ref="FJA7:FJA10"/>
    <mergeCell ref="FJE7:FJE10"/>
    <mergeCell ref="FJI7:FJI10"/>
    <mergeCell ref="FHY7:FHY10"/>
    <mergeCell ref="FIC7:FIC10"/>
    <mergeCell ref="FIG7:FIG10"/>
    <mergeCell ref="FIK7:FIK10"/>
    <mergeCell ref="FIO7:FIO10"/>
    <mergeCell ref="FHE7:FHE10"/>
    <mergeCell ref="FHI7:FHI10"/>
    <mergeCell ref="FHM7:FHM10"/>
    <mergeCell ref="FHQ7:FHQ10"/>
    <mergeCell ref="FHU7:FHU10"/>
    <mergeCell ref="FGK7:FGK10"/>
    <mergeCell ref="FGO7:FGO10"/>
    <mergeCell ref="FGS7:FGS10"/>
    <mergeCell ref="FGW7:FGW10"/>
    <mergeCell ref="FHA7:FHA10"/>
    <mergeCell ref="FFQ7:FFQ10"/>
    <mergeCell ref="FFU7:FFU10"/>
    <mergeCell ref="FFY7:FFY10"/>
    <mergeCell ref="FGC7:FGC10"/>
    <mergeCell ref="FGG7:FGG10"/>
    <mergeCell ref="FEW7:FEW10"/>
    <mergeCell ref="FFA7:FFA10"/>
    <mergeCell ref="FFE7:FFE10"/>
    <mergeCell ref="FFI7:FFI10"/>
    <mergeCell ref="FFM7:FFM10"/>
    <mergeCell ref="FEC7:FEC10"/>
    <mergeCell ref="FEG7:FEG10"/>
    <mergeCell ref="FEK7:FEK10"/>
    <mergeCell ref="FEO7:FEO10"/>
    <mergeCell ref="FES7:FES10"/>
    <mergeCell ref="FDI7:FDI10"/>
    <mergeCell ref="FDM7:FDM10"/>
    <mergeCell ref="FDQ7:FDQ10"/>
    <mergeCell ref="FDU7:FDU10"/>
    <mergeCell ref="FDY7:FDY10"/>
    <mergeCell ref="FCO7:FCO10"/>
    <mergeCell ref="FCS7:FCS10"/>
    <mergeCell ref="FCW7:FCW10"/>
    <mergeCell ref="FDA7:FDA10"/>
    <mergeCell ref="FDE7:FDE10"/>
    <mergeCell ref="FBU7:FBU10"/>
    <mergeCell ref="FBY7:FBY10"/>
    <mergeCell ref="FCC7:FCC10"/>
    <mergeCell ref="FCG7:FCG10"/>
    <mergeCell ref="FCK7:FCK10"/>
    <mergeCell ref="FBA7:FBA10"/>
    <mergeCell ref="FBE7:FBE10"/>
    <mergeCell ref="FBI7:FBI10"/>
    <mergeCell ref="FBM7:FBM10"/>
    <mergeCell ref="FBQ7:FBQ10"/>
    <mergeCell ref="FAG7:FAG10"/>
    <mergeCell ref="FAK7:FAK10"/>
    <mergeCell ref="FAO7:FAO10"/>
    <mergeCell ref="FAS7:FAS10"/>
    <mergeCell ref="FAW7:FAW10"/>
    <mergeCell ref="EZM7:EZM10"/>
    <mergeCell ref="EZQ7:EZQ10"/>
    <mergeCell ref="EZU7:EZU10"/>
    <mergeCell ref="EZY7:EZY10"/>
    <mergeCell ref="FAC7:FAC10"/>
    <mergeCell ref="EYS7:EYS10"/>
    <mergeCell ref="EYW7:EYW10"/>
    <mergeCell ref="EZA7:EZA10"/>
    <mergeCell ref="EZE7:EZE10"/>
    <mergeCell ref="EZI7:EZI10"/>
    <mergeCell ref="EXY7:EXY10"/>
    <mergeCell ref="EYC7:EYC10"/>
    <mergeCell ref="EYG7:EYG10"/>
    <mergeCell ref="EYK7:EYK10"/>
    <mergeCell ref="EYO7:EYO10"/>
    <mergeCell ref="EXE7:EXE10"/>
    <mergeCell ref="EXI7:EXI10"/>
    <mergeCell ref="EXM7:EXM10"/>
    <mergeCell ref="EXQ7:EXQ10"/>
    <mergeCell ref="EXU7:EXU10"/>
    <mergeCell ref="EWK7:EWK10"/>
    <mergeCell ref="EWO7:EWO10"/>
    <mergeCell ref="EWS7:EWS10"/>
    <mergeCell ref="EWW7:EWW10"/>
    <mergeCell ref="EXA7:EXA10"/>
    <mergeCell ref="EVQ7:EVQ10"/>
    <mergeCell ref="EVU7:EVU10"/>
    <mergeCell ref="EVY7:EVY10"/>
    <mergeCell ref="EWC7:EWC10"/>
    <mergeCell ref="EWG7:EWG10"/>
    <mergeCell ref="EUW7:EUW10"/>
    <mergeCell ref="EVA7:EVA10"/>
    <mergeCell ref="EVE7:EVE10"/>
    <mergeCell ref="EVI7:EVI10"/>
    <mergeCell ref="EVM7:EVM10"/>
    <mergeCell ref="EUC7:EUC10"/>
    <mergeCell ref="EUG7:EUG10"/>
    <mergeCell ref="EUK7:EUK10"/>
    <mergeCell ref="EUO7:EUO10"/>
    <mergeCell ref="EUS7:EUS10"/>
    <mergeCell ref="ETI7:ETI10"/>
    <mergeCell ref="ETM7:ETM10"/>
    <mergeCell ref="ETQ7:ETQ10"/>
    <mergeCell ref="ETU7:ETU10"/>
    <mergeCell ref="ETY7:ETY10"/>
    <mergeCell ref="ESO7:ESO10"/>
    <mergeCell ref="ESS7:ESS10"/>
    <mergeCell ref="ESW7:ESW10"/>
    <mergeCell ref="ETA7:ETA10"/>
    <mergeCell ref="ETE7:ETE10"/>
    <mergeCell ref="ERU7:ERU10"/>
    <mergeCell ref="ERY7:ERY10"/>
    <mergeCell ref="ESC7:ESC10"/>
    <mergeCell ref="ESG7:ESG10"/>
    <mergeCell ref="ESK7:ESK10"/>
    <mergeCell ref="ERA7:ERA10"/>
    <mergeCell ref="ERE7:ERE10"/>
    <mergeCell ref="ERI7:ERI10"/>
    <mergeCell ref="ERM7:ERM10"/>
    <mergeCell ref="ERQ7:ERQ10"/>
    <mergeCell ref="EQG7:EQG10"/>
    <mergeCell ref="EQK7:EQK10"/>
    <mergeCell ref="EQO7:EQO10"/>
    <mergeCell ref="EQS7:EQS10"/>
    <mergeCell ref="EQW7:EQW10"/>
    <mergeCell ref="EPM7:EPM10"/>
    <mergeCell ref="EPQ7:EPQ10"/>
    <mergeCell ref="EPU7:EPU10"/>
    <mergeCell ref="EPY7:EPY10"/>
    <mergeCell ref="EQC7:EQC10"/>
    <mergeCell ref="EOS7:EOS10"/>
    <mergeCell ref="EOW7:EOW10"/>
    <mergeCell ref="EPA7:EPA10"/>
    <mergeCell ref="EPE7:EPE10"/>
    <mergeCell ref="EPI7:EPI10"/>
    <mergeCell ref="ENY7:ENY10"/>
    <mergeCell ref="EOC7:EOC10"/>
    <mergeCell ref="EOG7:EOG10"/>
    <mergeCell ref="EOK7:EOK10"/>
    <mergeCell ref="EOO7:EOO10"/>
    <mergeCell ref="ENE7:ENE10"/>
    <mergeCell ref="ENI7:ENI10"/>
    <mergeCell ref="ENM7:ENM10"/>
    <mergeCell ref="ENQ7:ENQ10"/>
    <mergeCell ref="ENU7:ENU10"/>
    <mergeCell ref="EMK7:EMK10"/>
    <mergeCell ref="EMO7:EMO10"/>
    <mergeCell ref="EMS7:EMS10"/>
    <mergeCell ref="EMW7:EMW10"/>
    <mergeCell ref="ENA7:ENA10"/>
    <mergeCell ref="ELQ7:ELQ10"/>
    <mergeCell ref="ELU7:ELU10"/>
    <mergeCell ref="ELY7:ELY10"/>
    <mergeCell ref="EMC7:EMC10"/>
    <mergeCell ref="EMG7:EMG10"/>
    <mergeCell ref="EKW7:EKW10"/>
    <mergeCell ref="ELA7:ELA10"/>
    <mergeCell ref="ELE7:ELE10"/>
    <mergeCell ref="ELI7:ELI10"/>
    <mergeCell ref="ELM7:ELM10"/>
    <mergeCell ref="EKC7:EKC10"/>
    <mergeCell ref="EKG7:EKG10"/>
    <mergeCell ref="EKK7:EKK10"/>
    <mergeCell ref="EKO7:EKO10"/>
    <mergeCell ref="EKS7:EKS10"/>
    <mergeCell ref="EJI7:EJI10"/>
    <mergeCell ref="EJM7:EJM10"/>
    <mergeCell ref="EJQ7:EJQ10"/>
    <mergeCell ref="EJU7:EJU10"/>
    <mergeCell ref="EJY7:EJY10"/>
    <mergeCell ref="EIO7:EIO10"/>
    <mergeCell ref="EIS7:EIS10"/>
    <mergeCell ref="EIW7:EIW10"/>
    <mergeCell ref="EJA7:EJA10"/>
    <mergeCell ref="EJE7:EJE10"/>
    <mergeCell ref="EHU7:EHU10"/>
    <mergeCell ref="EHY7:EHY10"/>
    <mergeCell ref="EIC7:EIC10"/>
    <mergeCell ref="EIG7:EIG10"/>
    <mergeCell ref="EIK7:EIK10"/>
    <mergeCell ref="EHA7:EHA10"/>
    <mergeCell ref="EHE7:EHE10"/>
    <mergeCell ref="EHI7:EHI10"/>
    <mergeCell ref="EHM7:EHM10"/>
    <mergeCell ref="EHQ7:EHQ10"/>
    <mergeCell ref="EGG7:EGG10"/>
    <mergeCell ref="EGK7:EGK10"/>
    <mergeCell ref="EGO7:EGO10"/>
    <mergeCell ref="EGS7:EGS10"/>
    <mergeCell ref="EGW7:EGW10"/>
    <mergeCell ref="EFM7:EFM10"/>
    <mergeCell ref="EFQ7:EFQ10"/>
    <mergeCell ref="EFU7:EFU10"/>
    <mergeCell ref="EFY7:EFY10"/>
    <mergeCell ref="EGC7:EGC10"/>
    <mergeCell ref="EES7:EES10"/>
    <mergeCell ref="EEW7:EEW10"/>
    <mergeCell ref="EFA7:EFA10"/>
    <mergeCell ref="EFE7:EFE10"/>
    <mergeCell ref="EFI7:EFI10"/>
    <mergeCell ref="EDY7:EDY10"/>
    <mergeCell ref="EEC7:EEC10"/>
    <mergeCell ref="EEG7:EEG10"/>
    <mergeCell ref="EEK7:EEK10"/>
    <mergeCell ref="EEO7:EEO10"/>
    <mergeCell ref="EDE7:EDE10"/>
    <mergeCell ref="EDI7:EDI10"/>
    <mergeCell ref="EDM7:EDM10"/>
    <mergeCell ref="EDQ7:EDQ10"/>
    <mergeCell ref="EDU7:EDU10"/>
    <mergeCell ref="ECK7:ECK10"/>
    <mergeCell ref="ECO7:ECO10"/>
    <mergeCell ref="ECS7:ECS10"/>
    <mergeCell ref="ECW7:ECW10"/>
    <mergeCell ref="EDA7:EDA10"/>
    <mergeCell ref="EBQ7:EBQ10"/>
    <mergeCell ref="EBU7:EBU10"/>
    <mergeCell ref="EBY7:EBY10"/>
    <mergeCell ref="ECC7:ECC10"/>
    <mergeCell ref="ECG7:ECG10"/>
    <mergeCell ref="EAW7:EAW10"/>
    <mergeCell ref="EBA7:EBA10"/>
    <mergeCell ref="EBE7:EBE10"/>
    <mergeCell ref="EBI7:EBI10"/>
    <mergeCell ref="EBM7:EBM10"/>
    <mergeCell ref="EAC7:EAC10"/>
    <mergeCell ref="EAG7:EAG10"/>
    <mergeCell ref="EAK7:EAK10"/>
    <mergeCell ref="EAO7:EAO10"/>
    <mergeCell ref="EAS7:EAS10"/>
    <mergeCell ref="DZI7:DZI10"/>
    <mergeCell ref="DZM7:DZM10"/>
    <mergeCell ref="DZQ7:DZQ10"/>
    <mergeCell ref="DZU7:DZU10"/>
    <mergeCell ref="DZY7:DZY10"/>
    <mergeCell ref="DYO7:DYO10"/>
    <mergeCell ref="DYS7:DYS10"/>
    <mergeCell ref="DYW7:DYW10"/>
    <mergeCell ref="DZA7:DZA10"/>
    <mergeCell ref="DZE7:DZE10"/>
    <mergeCell ref="DXU7:DXU10"/>
    <mergeCell ref="DXY7:DXY10"/>
    <mergeCell ref="DYC7:DYC10"/>
    <mergeCell ref="DYG7:DYG10"/>
    <mergeCell ref="DYK7:DYK10"/>
    <mergeCell ref="DXA7:DXA10"/>
    <mergeCell ref="DXE7:DXE10"/>
    <mergeCell ref="DXI7:DXI10"/>
    <mergeCell ref="DXM7:DXM10"/>
    <mergeCell ref="DXQ7:DXQ10"/>
    <mergeCell ref="DWG7:DWG10"/>
    <mergeCell ref="DWK7:DWK10"/>
    <mergeCell ref="DWO7:DWO10"/>
    <mergeCell ref="DWS7:DWS10"/>
    <mergeCell ref="DWW7:DWW10"/>
    <mergeCell ref="DVM7:DVM10"/>
    <mergeCell ref="DVQ7:DVQ10"/>
    <mergeCell ref="DVU7:DVU10"/>
    <mergeCell ref="DVY7:DVY10"/>
    <mergeCell ref="DWC7:DWC10"/>
    <mergeCell ref="DUS7:DUS10"/>
    <mergeCell ref="DUW7:DUW10"/>
    <mergeCell ref="DVA7:DVA10"/>
    <mergeCell ref="DVE7:DVE10"/>
    <mergeCell ref="DVI7:DVI10"/>
    <mergeCell ref="DTY7:DTY10"/>
    <mergeCell ref="DUC7:DUC10"/>
    <mergeCell ref="DUG7:DUG10"/>
    <mergeCell ref="DUK7:DUK10"/>
    <mergeCell ref="DUO7:DUO10"/>
    <mergeCell ref="DTE7:DTE10"/>
    <mergeCell ref="DTI7:DTI10"/>
    <mergeCell ref="DTM7:DTM10"/>
    <mergeCell ref="DTQ7:DTQ10"/>
    <mergeCell ref="DTU7:DTU10"/>
    <mergeCell ref="DSK7:DSK10"/>
    <mergeCell ref="DSO7:DSO10"/>
    <mergeCell ref="DSS7:DSS10"/>
    <mergeCell ref="DSW7:DSW10"/>
    <mergeCell ref="DTA7:DTA10"/>
    <mergeCell ref="DRQ7:DRQ10"/>
    <mergeCell ref="DRU7:DRU10"/>
    <mergeCell ref="DRY7:DRY10"/>
    <mergeCell ref="DSC7:DSC10"/>
    <mergeCell ref="DSG7:DSG10"/>
    <mergeCell ref="DQW7:DQW10"/>
    <mergeCell ref="DRA7:DRA10"/>
    <mergeCell ref="DRE7:DRE10"/>
    <mergeCell ref="DRI7:DRI10"/>
    <mergeCell ref="DRM7:DRM10"/>
    <mergeCell ref="DQC7:DQC10"/>
    <mergeCell ref="DQG7:DQG10"/>
    <mergeCell ref="DQK7:DQK10"/>
    <mergeCell ref="DQO7:DQO10"/>
    <mergeCell ref="DQS7:DQS10"/>
    <mergeCell ref="DPI7:DPI10"/>
    <mergeCell ref="DPM7:DPM10"/>
    <mergeCell ref="DPQ7:DPQ10"/>
    <mergeCell ref="DPU7:DPU10"/>
    <mergeCell ref="DPY7:DPY10"/>
    <mergeCell ref="DOO7:DOO10"/>
    <mergeCell ref="DOS7:DOS10"/>
    <mergeCell ref="DOW7:DOW10"/>
    <mergeCell ref="DPA7:DPA10"/>
    <mergeCell ref="DPE7:DPE10"/>
    <mergeCell ref="DNU7:DNU10"/>
    <mergeCell ref="DNY7:DNY10"/>
    <mergeCell ref="DOC7:DOC10"/>
    <mergeCell ref="DOG7:DOG10"/>
    <mergeCell ref="DOK7:DOK10"/>
    <mergeCell ref="DNA7:DNA10"/>
    <mergeCell ref="DNE7:DNE10"/>
    <mergeCell ref="DNI7:DNI10"/>
    <mergeCell ref="DNM7:DNM10"/>
    <mergeCell ref="DNQ7:DNQ10"/>
    <mergeCell ref="DMG7:DMG10"/>
    <mergeCell ref="DMK7:DMK10"/>
    <mergeCell ref="DMO7:DMO10"/>
    <mergeCell ref="DMS7:DMS10"/>
    <mergeCell ref="DMW7:DMW10"/>
    <mergeCell ref="DLM7:DLM10"/>
    <mergeCell ref="DLQ7:DLQ10"/>
    <mergeCell ref="DLU7:DLU10"/>
    <mergeCell ref="DLY7:DLY10"/>
    <mergeCell ref="DMC7:DMC10"/>
    <mergeCell ref="DKS7:DKS10"/>
    <mergeCell ref="DKW7:DKW10"/>
    <mergeCell ref="DLA7:DLA10"/>
    <mergeCell ref="DLE7:DLE10"/>
    <mergeCell ref="DLI7:DLI10"/>
    <mergeCell ref="DJY7:DJY10"/>
    <mergeCell ref="DKC7:DKC10"/>
    <mergeCell ref="DKG7:DKG10"/>
    <mergeCell ref="DKK7:DKK10"/>
    <mergeCell ref="DKO7:DKO10"/>
    <mergeCell ref="DJE7:DJE10"/>
    <mergeCell ref="DJI7:DJI10"/>
    <mergeCell ref="DJM7:DJM10"/>
    <mergeCell ref="DJQ7:DJQ10"/>
    <mergeCell ref="DJU7:DJU10"/>
    <mergeCell ref="DIK7:DIK10"/>
    <mergeCell ref="DIO7:DIO10"/>
    <mergeCell ref="DIS7:DIS10"/>
    <mergeCell ref="DIW7:DIW10"/>
    <mergeCell ref="DJA7:DJA10"/>
    <mergeCell ref="DHQ7:DHQ10"/>
    <mergeCell ref="DHU7:DHU10"/>
    <mergeCell ref="DHY7:DHY10"/>
    <mergeCell ref="DIC7:DIC10"/>
    <mergeCell ref="DIG7:DIG10"/>
    <mergeCell ref="DGW7:DGW10"/>
    <mergeCell ref="DHA7:DHA10"/>
    <mergeCell ref="DHE7:DHE10"/>
    <mergeCell ref="DHI7:DHI10"/>
    <mergeCell ref="DHM7:DHM10"/>
    <mergeCell ref="DGC7:DGC10"/>
    <mergeCell ref="DGG7:DGG10"/>
    <mergeCell ref="DGK7:DGK10"/>
    <mergeCell ref="DGO7:DGO10"/>
    <mergeCell ref="DGS7:DGS10"/>
    <mergeCell ref="DFI7:DFI10"/>
    <mergeCell ref="DFM7:DFM10"/>
    <mergeCell ref="DFQ7:DFQ10"/>
    <mergeCell ref="DFU7:DFU10"/>
    <mergeCell ref="DFY7:DFY10"/>
    <mergeCell ref="DEO7:DEO10"/>
    <mergeCell ref="DES7:DES10"/>
    <mergeCell ref="DEW7:DEW10"/>
    <mergeCell ref="DFA7:DFA10"/>
    <mergeCell ref="DFE7:DFE10"/>
    <mergeCell ref="DDU7:DDU10"/>
    <mergeCell ref="DDY7:DDY10"/>
    <mergeCell ref="DEC7:DEC10"/>
    <mergeCell ref="DEG7:DEG10"/>
    <mergeCell ref="DEK7:DEK10"/>
    <mergeCell ref="DDA7:DDA10"/>
    <mergeCell ref="DDE7:DDE10"/>
    <mergeCell ref="DDI7:DDI10"/>
    <mergeCell ref="DDM7:DDM10"/>
    <mergeCell ref="DDQ7:DDQ10"/>
    <mergeCell ref="DCG7:DCG10"/>
    <mergeCell ref="DCK7:DCK10"/>
    <mergeCell ref="DCO7:DCO10"/>
    <mergeCell ref="DCS7:DCS10"/>
    <mergeCell ref="DCW7:DCW10"/>
    <mergeCell ref="DBM7:DBM10"/>
    <mergeCell ref="DBQ7:DBQ10"/>
    <mergeCell ref="DBU7:DBU10"/>
    <mergeCell ref="DBY7:DBY10"/>
    <mergeCell ref="DCC7:DCC10"/>
    <mergeCell ref="DAS7:DAS10"/>
    <mergeCell ref="DAW7:DAW10"/>
    <mergeCell ref="DBA7:DBA10"/>
    <mergeCell ref="DBE7:DBE10"/>
    <mergeCell ref="DBI7:DBI10"/>
    <mergeCell ref="CZY7:CZY10"/>
    <mergeCell ref="DAC7:DAC10"/>
    <mergeCell ref="DAG7:DAG10"/>
    <mergeCell ref="DAK7:DAK10"/>
    <mergeCell ref="DAO7:DAO10"/>
    <mergeCell ref="CZE7:CZE10"/>
    <mergeCell ref="CZI7:CZI10"/>
    <mergeCell ref="CZM7:CZM10"/>
    <mergeCell ref="CZQ7:CZQ10"/>
    <mergeCell ref="CZU7:CZU10"/>
    <mergeCell ref="CYK7:CYK10"/>
    <mergeCell ref="CYO7:CYO10"/>
    <mergeCell ref="CYS7:CYS10"/>
    <mergeCell ref="CYW7:CYW10"/>
    <mergeCell ref="CZA7:CZA10"/>
    <mergeCell ref="CXQ7:CXQ10"/>
    <mergeCell ref="CXU7:CXU10"/>
    <mergeCell ref="CXY7:CXY10"/>
    <mergeCell ref="CYC7:CYC10"/>
    <mergeCell ref="CYG7:CYG10"/>
    <mergeCell ref="CWW7:CWW10"/>
    <mergeCell ref="CXA7:CXA10"/>
    <mergeCell ref="CXE7:CXE10"/>
    <mergeCell ref="CXI7:CXI10"/>
    <mergeCell ref="CXM7:CXM10"/>
    <mergeCell ref="CWC7:CWC10"/>
    <mergeCell ref="CWG7:CWG10"/>
    <mergeCell ref="CWK7:CWK10"/>
    <mergeCell ref="CWO7:CWO10"/>
    <mergeCell ref="CWS7:CWS10"/>
    <mergeCell ref="CVI7:CVI10"/>
    <mergeCell ref="CVM7:CVM10"/>
    <mergeCell ref="CVQ7:CVQ10"/>
    <mergeCell ref="CVU7:CVU10"/>
    <mergeCell ref="CVY7:CVY10"/>
    <mergeCell ref="CUO7:CUO10"/>
    <mergeCell ref="CUS7:CUS10"/>
    <mergeCell ref="CUW7:CUW10"/>
    <mergeCell ref="CVA7:CVA10"/>
    <mergeCell ref="CVE7:CVE10"/>
    <mergeCell ref="CTU7:CTU10"/>
    <mergeCell ref="CTY7:CTY10"/>
    <mergeCell ref="CUC7:CUC10"/>
    <mergeCell ref="CUG7:CUG10"/>
    <mergeCell ref="CUK7:CUK10"/>
    <mergeCell ref="CTA7:CTA10"/>
    <mergeCell ref="CTE7:CTE10"/>
    <mergeCell ref="CTI7:CTI10"/>
    <mergeCell ref="CTM7:CTM10"/>
    <mergeCell ref="CTQ7:CTQ10"/>
    <mergeCell ref="CSG7:CSG10"/>
    <mergeCell ref="CSK7:CSK10"/>
    <mergeCell ref="CSO7:CSO10"/>
    <mergeCell ref="CSS7:CSS10"/>
    <mergeCell ref="CSW7:CSW10"/>
    <mergeCell ref="CRM7:CRM10"/>
    <mergeCell ref="CRQ7:CRQ10"/>
    <mergeCell ref="CRU7:CRU10"/>
    <mergeCell ref="CRY7:CRY10"/>
    <mergeCell ref="CSC7:CSC10"/>
    <mergeCell ref="CQS7:CQS10"/>
    <mergeCell ref="CQW7:CQW10"/>
    <mergeCell ref="CRA7:CRA10"/>
    <mergeCell ref="CRE7:CRE10"/>
    <mergeCell ref="CRI7:CRI10"/>
    <mergeCell ref="CPY7:CPY10"/>
    <mergeCell ref="CQC7:CQC10"/>
    <mergeCell ref="CQG7:CQG10"/>
    <mergeCell ref="CQK7:CQK10"/>
    <mergeCell ref="CQO7:CQO10"/>
    <mergeCell ref="CPE7:CPE10"/>
    <mergeCell ref="CPI7:CPI10"/>
    <mergeCell ref="CPM7:CPM10"/>
    <mergeCell ref="CPQ7:CPQ10"/>
    <mergeCell ref="CPU7:CPU10"/>
    <mergeCell ref="COK7:COK10"/>
    <mergeCell ref="COO7:COO10"/>
    <mergeCell ref="COS7:COS10"/>
    <mergeCell ref="COW7:COW10"/>
    <mergeCell ref="CPA7:CPA10"/>
    <mergeCell ref="CNQ7:CNQ10"/>
    <mergeCell ref="CNU7:CNU10"/>
    <mergeCell ref="CNY7:CNY10"/>
    <mergeCell ref="COC7:COC10"/>
    <mergeCell ref="COG7:COG10"/>
    <mergeCell ref="CMW7:CMW10"/>
    <mergeCell ref="CNA7:CNA10"/>
    <mergeCell ref="CNE7:CNE10"/>
    <mergeCell ref="CNI7:CNI10"/>
    <mergeCell ref="CNM7:CNM10"/>
    <mergeCell ref="CMC7:CMC10"/>
    <mergeCell ref="CMG7:CMG10"/>
    <mergeCell ref="CMK7:CMK10"/>
    <mergeCell ref="CMO7:CMO10"/>
    <mergeCell ref="CMS7:CMS10"/>
    <mergeCell ref="CLI7:CLI10"/>
    <mergeCell ref="CLM7:CLM10"/>
    <mergeCell ref="CLQ7:CLQ10"/>
    <mergeCell ref="CLU7:CLU10"/>
    <mergeCell ref="CLY7:CLY10"/>
    <mergeCell ref="CKO7:CKO10"/>
    <mergeCell ref="CKS7:CKS10"/>
    <mergeCell ref="CKW7:CKW10"/>
    <mergeCell ref="CLA7:CLA10"/>
    <mergeCell ref="CLE7:CLE10"/>
    <mergeCell ref="CJU7:CJU10"/>
    <mergeCell ref="CJY7:CJY10"/>
    <mergeCell ref="CKC7:CKC10"/>
    <mergeCell ref="CKG7:CKG10"/>
    <mergeCell ref="CKK7:CKK10"/>
    <mergeCell ref="CJA7:CJA10"/>
    <mergeCell ref="CJE7:CJE10"/>
    <mergeCell ref="CJI7:CJI10"/>
    <mergeCell ref="CJM7:CJM10"/>
    <mergeCell ref="CJQ7:CJQ10"/>
    <mergeCell ref="CIG7:CIG10"/>
    <mergeCell ref="CIK7:CIK10"/>
    <mergeCell ref="CIO7:CIO10"/>
    <mergeCell ref="CIS7:CIS10"/>
    <mergeCell ref="CIW7:CIW10"/>
    <mergeCell ref="CHM7:CHM10"/>
    <mergeCell ref="CHQ7:CHQ10"/>
    <mergeCell ref="CHU7:CHU10"/>
    <mergeCell ref="CHY7:CHY10"/>
    <mergeCell ref="CIC7:CIC10"/>
    <mergeCell ref="CGS7:CGS10"/>
    <mergeCell ref="CGW7:CGW10"/>
    <mergeCell ref="CHA7:CHA10"/>
    <mergeCell ref="CHE7:CHE10"/>
    <mergeCell ref="CHI7:CHI10"/>
    <mergeCell ref="CFY7:CFY10"/>
    <mergeCell ref="CGC7:CGC10"/>
    <mergeCell ref="CGG7:CGG10"/>
    <mergeCell ref="CGK7:CGK10"/>
    <mergeCell ref="CGO7:CGO10"/>
    <mergeCell ref="CFE7:CFE10"/>
    <mergeCell ref="CFI7:CFI10"/>
    <mergeCell ref="CFM7:CFM10"/>
    <mergeCell ref="CFQ7:CFQ10"/>
    <mergeCell ref="CFU7:CFU10"/>
    <mergeCell ref="CEK7:CEK10"/>
    <mergeCell ref="CEO7:CEO10"/>
    <mergeCell ref="CES7:CES10"/>
    <mergeCell ref="CEW7:CEW10"/>
    <mergeCell ref="CFA7:CFA10"/>
    <mergeCell ref="CDQ7:CDQ10"/>
    <mergeCell ref="CDU7:CDU10"/>
    <mergeCell ref="CDY7:CDY10"/>
    <mergeCell ref="CEC7:CEC10"/>
    <mergeCell ref="CEG7:CEG10"/>
    <mergeCell ref="CCW7:CCW10"/>
    <mergeCell ref="CDA7:CDA10"/>
    <mergeCell ref="CDE7:CDE10"/>
    <mergeCell ref="CDI7:CDI10"/>
    <mergeCell ref="CDM7:CDM10"/>
    <mergeCell ref="CCC7:CCC10"/>
    <mergeCell ref="CCG7:CCG10"/>
    <mergeCell ref="CCK7:CCK10"/>
    <mergeCell ref="CCO7:CCO10"/>
    <mergeCell ref="CCS7:CCS10"/>
    <mergeCell ref="CBI7:CBI10"/>
    <mergeCell ref="CBM7:CBM10"/>
    <mergeCell ref="CBQ7:CBQ10"/>
    <mergeCell ref="CBU7:CBU10"/>
    <mergeCell ref="CBY7:CBY10"/>
    <mergeCell ref="CAO7:CAO10"/>
    <mergeCell ref="CAS7:CAS10"/>
    <mergeCell ref="CAW7:CAW10"/>
    <mergeCell ref="CBA7:CBA10"/>
    <mergeCell ref="CBE7:CBE10"/>
    <mergeCell ref="BZU7:BZU10"/>
    <mergeCell ref="BZY7:BZY10"/>
    <mergeCell ref="CAC7:CAC10"/>
    <mergeCell ref="CAG7:CAG10"/>
    <mergeCell ref="CAK7:CAK10"/>
    <mergeCell ref="BZA7:BZA10"/>
    <mergeCell ref="BZE7:BZE10"/>
    <mergeCell ref="BZI7:BZI10"/>
    <mergeCell ref="BZM7:BZM10"/>
    <mergeCell ref="BZQ7:BZQ10"/>
    <mergeCell ref="BYG7:BYG10"/>
    <mergeCell ref="BYK7:BYK10"/>
    <mergeCell ref="BYO7:BYO10"/>
    <mergeCell ref="BYS7:BYS10"/>
    <mergeCell ref="BYW7:BYW10"/>
    <mergeCell ref="BXM7:BXM10"/>
    <mergeCell ref="BXQ7:BXQ10"/>
    <mergeCell ref="BXU7:BXU10"/>
    <mergeCell ref="BXY7:BXY10"/>
    <mergeCell ref="BYC7:BYC10"/>
    <mergeCell ref="BWS7:BWS10"/>
    <mergeCell ref="BWW7:BWW10"/>
    <mergeCell ref="BXA7:BXA10"/>
    <mergeCell ref="BXE7:BXE10"/>
    <mergeCell ref="BXI7:BXI10"/>
    <mergeCell ref="BVY7:BVY10"/>
    <mergeCell ref="BWC7:BWC10"/>
    <mergeCell ref="BWG7:BWG10"/>
    <mergeCell ref="BWK7:BWK10"/>
    <mergeCell ref="BWO7:BWO10"/>
    <mergeCell ref="BVE7:BVE10"/>
    <mergeCell ref="BVI7:BVI10"/>
    <mergeCell ref="BVM7:BVM10"/>
    <mergeCell ref="BVQ7:BVQ10"/>
    <mergeCell ref="BVU7:BVU10"/>
    <mergeCell ref="BUK7:BUK10"/>
    <mergeCell ref="BUO7:BUO10"/>
    <mergeCell ref="BUS7:BUS10"/>
    <mergeCell ref="BUW7:BUW10"/>
    <mergeCell ref="BVA7:BVA10"/>
    <mergeCell ref="BTQ7:BTQ10"/>
    <mergeCell ref="BTU7:BTU10"/>
    <mergeCell ref="BTY7:BTY10"/>
    <mergeCell ref="BUC7:BUC10"/>
    <mergeCell ref="BUG7:BUG10"/>
    <mergeCell ref="BSW7:BSW10"/>
    <mergeCell ref="BTA7:BTA10"/>
    <mergeCell ref="BTE7:BTE10"/>
    <mergeCell ref="BTI7:BTI10"/>
    <mergeCell ref="BTM7:BTM10"/>
    <mergeCell ref="BSC7:BSC10"/>
    <mergeCell ref="BSG7:BSG10"/>
    <mergeCell ref="BSK7:BSK10"/>
    <mergeCell ref="BSO7:BSO10"/>
    <mergeCell ref="BSS7:BSS10"/>
    <mergeCell ref="BRI7:BRI10"/>
    <mergeCell ref="BRM7:BRM10"/>
    <mergeCell ref="BRQ7:BRQ10"/>
    <mergeCell ref="BRU7:BRU10"/>
    <mergeCell ref="BRY7:BRY10"/>
    <mergeCell ref="BQO7:BQO10"/>
    <mergeCell ref="BQS7:BQS10"/>
    <mergeCell ref="BQW7:BQW10"/>
    <mergeCell ref="BRA7:BRA10"/>
    <mergeCell ref="BRE7:BRE10"/>
    <mergeCell ref="BPU7:BPU10"/>
    <mergeCell ref="BPY7:BPY10"/>
    <mergeCell ref="BQC7:BQC10"/>
    <mergeCell ref="BQG7:BQG10"/>
    <mergeCell ref="BQK7:BQK10"/>
    <mergeCell ref="BPA7:BPA10"/>
    <mergeCell ref="BPE7:BPE10"/>
    <mergeCell ref="BPI7:BPI10"/>
    <mergeCell ref="BPM7:BPM10"/>
    <mergeCell ref="BPQ7:BPQ10"/>
    <mergeCell ref="BOG7:BOG10"/>
    <mergeCell ref="BOK7:BOK10"/>
    <mergeCell ref="BOO7:BOO10"/>
    <mergeCell ref="BOS7:BOS10"/>
    <mergeCell ref="BOW7:BOW10"/>
    <mergeCell ref="BNM7:BNM10"/>
    <mergeCell ref="BNQ7:BNQ10"/>
    <mergeCell ref="BNU7:BNU10"/>
    <mergeCell ref="BNY7:BNY10"/>
    <mergeCell ref="BOC7:BOC10"/>
    <mergeCell ref="BMS7:BMS10"/>
    <mergeCell ref="BMW7:BMW10"/>
    <mergeCell ref="BNA7:BNA10"/>
    <mergeCell ref="BNE7:BNE10"/>
    <mergeCell ref="BNI7:BNI10"/>
    <mergeCell ref="BLY7:BLY10"/>
    <mergeCell ref="BMC7:BMC10"/>
    <mergeCell ref="BMG7:BMG10"/>
    <mergeCell ref="BMK7:BMK10"/>
    <mergeCell ref="BMO7:BMO10"/>
    <mergeCell ref="BLE7:BLE10"/>
    <mergeCell ref="BLI7:BLI10"/>
    <mergeCell ref="BLM7:BLM10"/>
    <mergeCell ref="BLQ7:BLQ10"/>
    <mergeCell ref="BLU7:BLU10"/>
    <mergeCell ref="BKK7:BKK10"/>
    <mergeCell ref="BKO7:BKO10"/>
    <mergeCell ref="BKS7:BKS10"/>
    <mergeCell ref="BKW7:BKW10"/>
    <mergeCell ref="BLA7:BLA10"/>
    <mergeCell ref="BJQ7:BJQ10"/>
    <mergeCell ref="BJU7:BJU10"/>
    <mergeCell ref="BJY7:BJY10"/>
    <mergeCell ref="BKC7:BKC10"/>
    <mergeCell ref="BKG7:BKG10"/>
    <mergeCell ref="BIW7:BIW10"/>
    <mergeCell ref="BJA7:BJA10"/>
    <mergeCell ref="BJE7:BJE10"/>
    <mergeCell ref="BJI7:BJI10"/>
    <mergeCell ref="BJM7:BJM10"/>
    <mergeCell ref="BIC7:BIC10"/>
    <mergeCell ref="BIG7:BIG10"/>
    <mergeCell ref="BIK7:BIK10"/>
    <mergeCell ref="BIO7:BIO10"/>
    <mergeCell ref="BIS7:BIS10"/>
    <mergeCell ref="BHI7:BHI10"/>
    <mergeCell ref="BHM7:BHM10"/>
    <mergeCell ref="BHQ7:BHQ10"/>
    <mergeCell ref="BHU7:BHU10"/>
    <mergeCell ref="BHY7:BHY10"/>
    <mergeCell ref="BGO7:BGO10"/>
    <mergeCell ref="BGS7:BGS10"/>
    <mergeCell ref="BGW7:BGW10"/>
    <mergeCell ref="BHA7:BHA10"/>
    <mergeCell ref="BHE7:BHE10"/>
    <mergeCell ref="BFU7:BFU10"/>
    <mergeCell ref="BFY7:BFY10"/>
    <mergeCell ref="BGC7:BGC10"/>
    <mergeCell ref="BGG7:BGG10"/>
    <mergeCell ref="BGK7:BGK10"/>
    <mergeCell ref="BFA7:BFA10"/>
    <mergeCell ref="BFE7:BFE10"/>
    <mergeCell ref="BFI7:BFI10"/>
    <mergeCell ref="BFM7:BFM10"/>
    <mergeCell ref="BFQ7:BFQ10"/>
    <mergeCell ref="BEG7:BEG10"/>
    <mergeCell ref="BEK7:BEK10"/>
    <mergeCell ref="BEO7:BEO10"/>
    <mergeCell ref="BES7:BES10"/>
    <mergeCell ref="BEW7:BEW10"/>
    <mergeCell ref="BDM7:BDM10"/>
    <mergeCell ref="BDQ7:BDQ10"/>
    <mergeCell ref="BDU7:BDU10"/>
    <mergeCell ref="BDY7:BDY10"/>
    <mergeCell ref="BEC7:BEC10"/>
    <mergeCell ref="BCS7:BCS10"/>
    <mergeCell ref="BCW7:BCW10"/>
    <mergeCell ref="BDA7:BDA10"/>
    <mergeCell ref="BDE7:BDE10"/>
    <mergeCell ref="BDI7:BDI10"/>
    <mergeCell ref="BBY7:BBY10"/>
    <mergeCell ref="BCC7:BCC10"/>
    <mergeCell ref="BCG7:BCG10"/>
    <mergeCell ref="BCK7:BCK10"/>
    <mergeCell ref="BCO7:BCO10"/>
    <mergeCell ref="BBE7:BBE10"/>
    <mergeCell ref="BBI7:BBI10"/>
    <mergeCell ref="BBM7:BBM10"/>
    <mergeCell ref="BBQ7:BBQ10"/>
    <mergeCell ref="BBU7:BBU10"/>
    <mergeCell ref="BAK7:BAK10"/>
    <mergeCell ref="BAO7:BAO10"/>
    <mergeCell ref="BAS7:BAS10"/>
    <mergeCell ref="BAW7:BAW10"/>
    <mergeCell ref="BBA7:BBA10"/>
    <mergeCell ref="AZQ7:AZQ10"/>
    <mergeCell ref="AZU7:AZU10"/>
    <mergeCell ref="AZY7:AZY10"/>
    <mergeCell ref="BAC7:BAC10"/>
    <mergeCell ref="BAG7:BAG10"/>
    <mergeCell ref="AYW7:AYW10"/>
    <mergeCell ref="AZA7:AZA10"/>
    <mergeCell ref="AZE7:AZE10"/>
    <mergeCell ref="AZI7:AZI10"/>
    <mergeCell ref="AZM7:AZM10"/>
    <mergeCell ref="AYC7:AYC10"/>
    <mergeCell ref="AYG7:AYG10"/>
    <mergeCell ref="AYK7:AYK10"/>
    <mergeCell ref="AYO7:AYO10"/>
    <mergeCell ref="AYS7:AYS10"/>
    <mergeCell ref="AXI7:AXI10"/>
    <mergeCell ref="AXM7:AXM10"/>
    <mergeCell ref="AXQ7:AXQ10"/>
    <mergeCell ref="AXU7:AXU10"/>
    <mergeCell ref="AXY7:AXY10"/>
    <mergeCell ref="AWO7:AWO10"/>
    <mergeCell ref="AWS7:AWS10"/>
    <mergeCell ref="AWW7:AWW10"/>
    <mergeCell ref="AXA7:AXA10"/>
    <mergeCell ref="AXE7:AXE10"/>
    <mergeCell ref="AVU7:AVU10"/>
    <mergeCell ref="AVY7:AVY10"/>
    <mergeCell ref="AWC7:AWC10"/>
    <mergeCell ref="AWG7:AWG10"/>
    <mergeCell ref="AWK7:AWK10"/>
    <mergeCell ref="AVA7:AVA10"/>
    <mergeCell ref="AVE7:AVE10"/>
    <mergeCell ref="AVI7:AVI10"/>
    <mergeCell ref="AVM7:AVM10"/>
    <mergeCell ref="AVQ7:AVQ10"/>
    <mergeCell ref="AUG7:AUG10"/>
    <mergeCell ref="AUK7:AUK10"/>
    <mergeCell ref="AUO7:AUO10"/>
    <mergeCell ref="AUS7:AUS10"/>
    <mergeCell ref="AUW7:AUW10"/>
    <mergeCell ref="ATM7:ATM10"/>
    <mergeCell ref="ATQ7:ATQ10"/>
    <mergeCell ref="ATU7:ATU10"/>
    <mergeCell ref="ATY7:ATY10"/>
    <mergeCell ref="AUC7:AUC10"/>
    <mergeCell ref="ASS7:ASS10"/>
    <mergeCell ref="ASW7:ASW10"/>
    <mergeCell ref="ATA7:ATA10"/>
    <mergeCell ref="ATE7:ATE10"/>
    <mergeCell ref="ATI7:ATI10"/>
    <mergeCell ref="ARY7:ARY10"/>
    <mergeCell ref="ASC7:ASC10"/>
    <mergeCell ref="ASG7:ASG10"/>
    <mergeCell ref="ASK7:ASK10"/>
    <mergeCell ref="ASO7:ASO10"/>
    <mergeCell ref="ARE7:ARE10"/>
    <mergeCell ref="ARI7:ARI10"/>
    <mergeCell ref="ARM7:ARM10"/>
    <mergeCell ref="ARQ7:ARQ10"/>
    <mergeCell ref="ARU7:ARU10"/>
    <mergeCell ref="AQK7:AQK10"/>
    <mergeCell ref="AQO7:AQO10"/>
    <mergeCell ref="AQS7:AQS10"/>
    <mergeCell ref="AQW7:AQW10"/>
    <mergeCell ref="ARA7:ARA10"/>
    <mergeCell ref="APQ7:APQ10"/>
    <mergeCell ref="APU7:APU10"/>
    <mergeCell ref="APY7:APY10"/>
    <mergeCell ref="AQC7:AQC10"/>
    <mergeCell ref="AQG7:AQG10"/>
    <mergeCell ref="AOW7:AOW10"/>
    <mergeCell ref="APA7:APA10"/>
    <mergeCell ref="APE7:APE10"/>
    <mergeCell ref="API7:API10"/>
    <mergeCell ref="APM7:APM10"/>
    <mergeCell ref="AOC7:AOC10"/>
    <mergeCell ref="AOG7:AOG10"/>
    <mergeCell ref="AOK7:AOK10"/>
    <mergeCell ref="AOO7:AOO10"/>
    <mergeCell ref="AOS7:AOS10"/>
    <mergeCell ref="ANI7:ANI10"/>
    <mergeCell ref="ANM7:ANM10"/>
    <mergeCell ref="ANQ7:ANQ10"/>
    <mergeCell ref="ANU7:ANU10"/>
    <mergeCell ref="ANY7:ANY10"/>
    <mergeCell ref="AMO7:AMO10"/>
    <mergeCell ref="AMS7:AMS10"/>
    <mergeCell ref="AMW7:AMW10"/>
    <mergeCell ref="ANA7:ANA10"/>
    <mergeCell ref="ANE7:ANE10"/>
    <mergeCell ref="ALU7:ALU10"/>
    <mergeCell ref="ALY7:ALY10"/>
    <mergeCell ref="AMC7:AMC10"/>
    <mergeCell ref="AMG7:AMG10"/>
    <mergeCell ref="AMK7:AMK10"/>
    <mergeCell ref="ALA7:ALA10"/>
    <mergeCell ref="ALE7:ALE10"/>
    <mergeCell ref="ALI7:ALI10"/>
    <mergeCell ref="ALM7:ALM10"/>
    <mergeCell ref="ALQ7:ALQ10"/>
    <mergeCell ref="AKG7:AKG10"/>
    <mergeCell ref="AKK7:AKK10"/>
    <mergeCell ref="AKO7:AKO10"/>
    <mergeCell ref="AKS7:AKS10"/>
    <mergeCell ref="AKW7:AKW10"/>
    <mergeCell ref="AJM7:AJM10"/>
    <mergeCell ref="AJQ7:AJQ10"/>
    <mergeCell ref="AJU7:AJU10"/>
    <mergeCell ref="AJY7:AJY10"/>
    <mergeCell ref="AKC7:AKC10"/>
    <mergeCell ref="AIS7:AIS10"/>
    <mergeCell ref="AIW7:AIW10"/>
    <mergeCell ref="AJA7:AJA10"/>
    <mergeCell ref="AJE7:AJE10"/>
    <mergeCell ref="AJI7:AJI10"/>
    <mergeCell ref="AHY7:AHY10"/>
    <mergeCell ref="AIC7:AIC10"/>
    <mergeCell ref="AIG7:AIG10"/>
    <mergeCell ref="AIK7:AIK10"/>
    <mergeCell ref="AIO7:AIO10"/>
    <mergeCell ref="AHE7:AHE10"/>
    <mergeCell ref="AHI7:AHI10"/>
    <mergeCell ref="AHM7:AHM10"/>
    <mergeCell ref="AHQ7:AHQ10"/>
    <mergeCell ref="AHU7:AHU10"/>
    <mergeCell ref="AGK7:AGK10"/>
    <mergeCell ref="AGO7:AGO10"/>
    <mergeCell ref="AGS7:AGS10"/>
    <mergeCell ref="AGW7:AGW10"/>
    <mergeCell ref="AHA7:AHA10"/>
    <mergeCell ref="AFQ7:AFQ10"/>
    <mergeCell ref="AFU7:AFU10"/>
    <mergeCell ref="AFY7:AFY10"/>
    <mergeCell ref="AGC7:AGC10"/>
    <mergeCell ref="AGG7:AGG10"/>
    <mergeCell ref="AEW7:AEW10"/>
    <mergeCell ref="AFA7:AFA10"/>
    <mergeCell ref="AFE7:AFE10"/>
    <mergeCell ref="AFI7:AFI10"/>
    <mergeCell ref="AFM7:AFM10"/>
    <mergeCell ref="AEC7:AEC10"/>
    <mergeCell ref="AEG7:AEG10"/>
    <mergeCell ref="AEK7:AEK10"/>
    <mergeCell ref="AEO7:AEO10"/>
    <mergeCell ref="AES7:AES10"/>
    <mergeCell ref="ADI7:ADI10"/>
    <mergeCell ref="ADM7:ADM10"/>
    <mergeCell ref="ADQ7:ADQ10"/>
    <mergeCell ref="ADU7:ADU10"/>
    <mergeCell ref="ADY7:ADY10"/>
    <mergeCell ref="ACO7:ACO10"/>
    <mergeCell ref="ACS7:ACS10"/>
    <mergeCell ref="ACW7:ACW10"/>
    <mergeCell ref="ADA7:ADA10"/>
    <mergeCell ref="ADE7:ADE10"/>
    <mergeCell ref="ABU7:ABU10"/>
    <mergeCell ref="ABY7:ABY10"/>
    <mergeCell ref="ACC7:ACC10"/>
    <mergeCell ref="ACG7:ACG10"/>
    <mergeCell ref="ACK7:ACK10"/>
    <mergeCell ref="ABA7:ABA10"/>
    <mergeCell ref="ABE7:ABE10"/>
    <mergeCell ref="ABI7:ABI10"/>
    <mergeCell ref="ABM7:ABM10"/>
    <mergeCell ref="ABQ7:ABQ10"/>
    <mergeCell ref="AAG7:AAG10"/>
    <mergeCell ref="AAK7:AAK10"/>
    <mergeCell ref="AAO7:AAO10"/>
    <mergeCell ref="AAS7:AAS10"/>
    <mergeCell ref="AAW7:AAW10"/>
    <mergeCell ref="ZM7:ZM10"/>
    <mergeCell ref="ZQ7:ZQ10"/>
    <mergeCell ref="ZU7:ZU10"/>
    <mergeCell ref="ZY7:ZY10"/>
    <mergeCell ref="AAC7:AAC10"/>
    <mergeCell ref="YS7:YS10"/>
    <mergeCell ref="YW7:YW10"/>
    <mergeCell ref="ZA7:ZA10"/>
    <mergeCell ref="ZE7:ZE10"/>
    <mergeCell ref="ZI7:ZI10"/>
    <mergeCell ref="XY7:XY10"/>
    <mergeCell ref="YC7:YC10"/>
    <mergeCell ref="YG7:YG10"/>
    <mergeCell ref="YK7:YK10"/>
    <mergeCell ref="YO7:YO10"/>
    <mergeCell ref="XE7:XE10"/>
    <mergeCell ref="XI7:XI10"/>
    <mergeCell ref="XM7:XM10"/>
    <mergeCell ref="XQ7:XQ10"/>
    <mergeCell ref="XU7:XU10"/>
    <mergeCell ref="WK7:WK10"/>
    <mergeCell ref="WO7:WO10"/>
    <mergeCell ref="WS7:WS10"/>
    <mergeCell ref="WW7:WW10"/>
    <mergeCell ref="XA7:XA10"/>
    <mergeCell ref="VQ7:VQ10"/>
    <mergeCell ref="VU7:VU10"/>
    <mergeCell ref="VY7:VY10"/>
    <mergeCell ref="WC7:WC10"/>
    <mergeCell ref="WG7:WG10"/>
    <mergeCell ref="UW7:UW10"/>
    <mergeCell ref="VA7:VA10"/>
    <mergeCell ref="VE7:VE10"/>
    <mergeCell ref="VI7:VI10"/>
    <mergeCell ref="VM7:VM10"/>
    <mergeCell ref="UC7:UC10"/>
    <mergeCell ref="UG7:UG10"/>
    <mergeCell ref="UK7:UK10"/>
    <mergeCell ref="UO7:UO10"/>
    <mergeCell ref="US7:US10"/>
    <mergeCell ref="TI7:TI10"/>
    <mergeCell ref="TM7:TM10"/>
    <mergeCell ref="TQ7:TQ10"/>
    <mergeCell ref="TU7:TU10"/>
    <mergeCell ref="TY7:TY10"/>
    <mergeCell ref="SO7:SO10"/>
    <mergeCell ref="SS7:SS10"/>
    <mergeCell ref="SW7:SW10"/>
    <mergeCell ref="TA7:TA10"/>
    <mergeCell ref="TE7:TE10"/>
    <mergeCell ref="RU7:RU10"/>
    <mergeCell ref="RY7:RY10"/>
    <mergeCell ref="SC7:SC10"/>
    <mergeCell ref="SG7:SG10"/>
    <mergeCell ref="SK7:SK10"/>
    <mergeCell ref="RA7:RA10"/>
    <mergeCell ref="RE7:RE10"/>
    <mergeCell ref="RI7:RI10"/>
    <mergeCell ref="RM7:RM10"/>
    <mergeCell ref="RQ7:RQ10"/>
    <mergeCell ref="QG7:QG10"/>
    <mergeCell ref="QK7:QK10"/>
    <mergeCell ref="QO7:QO10"/>
    <mergeCell ref="QS7:QS10"/>
    <mergeCell ref="QW7:QW10"/>
    <mergeCell ref="PM7:PM10"/>
    <mergeCell ref="PQ7:PQ10"/>
    <mergeCell ref="PU7:PU10"/>
    <mergeCell ref="PY7:PY10"/>
    <mergeCell ref="QC7:QC10"/>
    <mergeCell ref="OS7:OS10"/>
    <mergeCell ref="OW7:OW10"/>
    <mergeCell ref="PA7:PA10"/>
    <mergeCell ref="PE7:PE10"/>
    <mergeCell ref="PI7:PI10"/>
    <mergeCell ref="NY7:NY10"/>
    <mergeCell ref="OC7:OC10"/>
    <mergeCell ref="OG7:OG10"/>
    <mergeCell ref="OK7:OK10"/>
    <mergeCell ref="OO7:OO10"/>
    <mergeCell ref="NE7:NE10"/>
    <mergeCell ref="NI7:NI10"/>
    <mergeCell ref="NM7:NM10"/>
    <mergeCell ref="NQ7:NQ10"/>
    <mergeCell ref="NU7:NU10"/>
    <mergeCell ref="MK7:MK10"/>
    <mergeCell ref="MO7:MO10"/>
    <mergeCell ref="MS7:MS10"/>
    <mergeCell ref="MW7:MW10"/>
    <mergeCell ref="NA7:NA10"/>
    <mergeCell ref="LQ7:LQ10"/>
    <mergeCell ref="LU7:LU10"/>
    <mergeCell ref="LY7:LY10"/>
    <mergeCell ref="MC7:MC10"/>
    <mergeCell ref="MG7:MG10"/>
    <mergeCell ref="KW7:KW10"/>
    <mergeCell ref="LA7:LA10"/>
    <mergeCell ref="LE7:LE10"/>
    <mergeCell ref="LI7:LI10"/>
    <mergeCell ref="LM7:LM10"/>
    <mergeCell ref="KC7:KC10"/>
    <mergeCell ref="KG7:KG10"/>
    <mergeCell ref="KK7:KK10"/>
    <mergeCell ref="KO7:KO10"/>
    <mergeCell ref="KS7:KS10"/>
    <mergeCell ref="JI7:JI10"/>
    <mergeCell ref="JM7:JM10"/>
    <mergeCell ref="JQ7:JQ10"/>
    <mergeCell ref="JU7:JU10"/>
    <mergeCell ref="JY7:JY10"/>
    <mergeCell ref="IO7:IO10"/>
    <mergeCell ref="IS7:IS10"/>
    <mergeCell ref="IW7:IW10"/>
    <mergeCell ref="JA7:JA10"/>
    <mergeCell ref="JE7:JE10"/>
    <mergeCell ref="HU7:HU10"/>
    <mergeCell ref="HY7:HY10"/>
    <mergeCell ref="IC7:IC10"/>
    <mergeCell ref="IG7:IG10"/>
    <mergeCell ref="IK7:IK10"/>
    <mergeCell ref="HA7:HA10"/>
    <mergeCell ref="HE7:HE10"/>
    <mergeCell ref="HI7:HI10"/>
    <mergeCell ref="HM7:HM10"/>
    <mergeCell ref="HQ7:HQ10"/>
    <mergeCell ref="GG7:GG10"/>
    <mergeCell ref="GK7:GK10"/>
    <mergeCell ref="GO7:GO10"/>
    <mergeCell ref="GS7:GS10"/>
    <mergeCell ref="GW7:GW10"/>
    <mergeCell ref="FM7:FM10"/>
    <mergeCell ref="FQ7:FQ10"/>
    <mergeCell ref="FU7:FU10"/>
    <mergeCell ref="FY7:FY10"/>
    <mergeCell ref="GC7:GC10"/>
    <mergeCell ref="ES7:ES10"/>
    <mergeCell ref="EW7:EW10"/>
    <mergeCell ref="FA7:FA10"/>
    <mergeCell ref="FE7:FE10"/>
    <mergeCell ref="FI7:FI10"/>
    <mergeCell ref="DY7:DY10"/>
    <mergeCell ref="EC7:EC10"/>
    <mergeCell ref="EG7:EG10"/>
    <mergeCell ref="EK7:EK10"/>
    <mergeCell ref="EO7:EO10"/>
    <mergeCell ref="DE7:DE10"/>
    <mergeCell ref="DI7:DI10"/>
    <mergeCell ref="DM7:DM10"/>
    <mergeCell ref="DQ7:DQ10"/>
    <mergeCell ref="DU7:DU10"/>
    <mergeCell ref="CK7:CK10"/>
    <mergeCell ref="CO7:CO10"/>
    <mergeCell ref="CS7:CS10"/>
    <mergeCell ref="CW7:CW10"/>
    <mergeCell ref="DA7:DA10"/>
    <mergeCell ref="BQ7:BQ10"/>
    <mergeCell ref="BU7:BU10"/>
    <mergeCell ref="BY7:BY10"/>
    <mergeCell ref="CC7:CC10"/>
    <mergeCell ref="CG7:CG10"/>
    <mergeCell ref="AW7:AW10"/>
    <mergeCell ref="BA7:BA10"/>
    <mergeCell ref="BE7:BE10"/>
    <mergeCell ref="BI7:BI10"/>
    <mergeCell ref="BM7:BM10"/>
    <mergeCell ref="I7:I10"/>
    <mergeCell ref="M7:M10"/>
    <mergeCell ref="Q7:Q10"/>
    <mergeCell ref="U7:U10"/>
    <mergeCell ref="Y7:Y10"/>
    <mergeCell ref="AC7:AC10"/>
    <mergeCell ref="AG7:AG10"/>
    <mergeCell ref="AK7:AK10"/>
    <mergeCell ref="AO7:AO10"/>
    <mergeCell ref="AS7:AS10"/>
    <mergeCell ref="B24:E24"/>
    <mergeCell ref="B8:E8"/>
    <mergeCell ref="B191:E191"/>
    <mergeCell ref="B206:E206"/>
    <mergeCell ref="B221:E221"/>
    <mergeCell ref="B101:E101"/>
    <mergeCell ref="B131:E131"/>
    <mergeCell ref="B146:E146"/>
    <mergeCell ref="B236:E236"/>
    <mergeCell ref="B161:E161"/>
    <mergeCell ref="B176:E176"/>
    <mergeCell ref="A290:B290"/>
    <mergeCell ref="D290:E290"/>
    <mergeCell ref="B41:E41"/>
    <mergeCell ref="B56:E56"/>
    <mergeCell ref="B71:E71"/>
    <mergeCell ref="B86:E86"/>
    <mergeCell ref="A283:E283"/>
    <mergeCell ref="A286:E286"/>
    <mergeCell ref="A287:E287"/>
    <mergeCell ref="A288:E288"/>
    <mergeCell ref="A289:E289"/>
    <mergeCell ref="B116:E116"/>
    <mergeCell ref="B251:E251"/>
    <mergeCell ref="B266:E266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4" fitToHeight="0" orientation="landscape" r:id="rId1"/>
  <rowBreaks count="1" manualBreakCount="1">
    <brk id="1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showZeros="0" view="pageBreakPreview" zoomScaleNormal="75" zoomScaleSheetLayoutView="100" workbookViewId="0">
      <selection activeCell="I6" sqref="I6:K6"/>
    </sheetView>
  </sheetViews>
  <sheetFormatPr defaultRowHeight="12.75" x14ac:dyDescent="0.2"/>
  <cols>
    <col min="1" max="1" width="12.140625" style="28" customWidth="1"/>
    <col min="2" max="2" width="10.42578125" style="28" customWidth="1"/>
    <col min="3" max="3" width="64.28515625" style="28" customWidth="1"/>
    <col min="4" max="4" width="14.28515625" style="58" customWidth="1"/>
    <col min="5" max="5" width="16.42578125" style="58" customWidth="1"/>
    <col min="6" max="6" width="16" style="28" customWidth="1"/>
    <col min="7" max="7" width="14.7109375" style="28" customWidth="1"/>
    <col min="8" max="8" width="15.42578125" style="28" customWidth="1"/>
    <col min="9" max="9" width="15.5703125" style="28" customWidth="1"/>
    <col min="10" max="10" width="16.28515625" style="28" customWidth="1"/>
    <col min="11" max="11" width="18" style="28" customWidth="1"/>
    <col min="12" max="12" width="24.7109375" style="28" customWidth="1"/>
    <col min="13" max="16384" width="9.140625" style="28"/>
  </cols>
  <sheetData>
    <row r="1" spans="1:11" ht="91.5" customHeight="1" x14ac:dyDescent="0.2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8"/>
    </row>
    <row r="2" spans="1:11" ht="2.25" customHeight="1" x14ac:dyDescent="0.2">
      <c r="A2" s="190"/>
      <c r="B2" s="29"/>
      <c r="C2" s="29"/>
      <c r="D2" s="30"/>
      <c r="E2" s="30"/>
      <c r="F2" s="30"/>
      <c r="G2" s="30"/>
      <c r="H2" s="30"/>
      <c r="I2" s="29"/>
      <c r="J2" s="29"/>
      <c r="K2" s="191"/>
    </row>
    <row r="3" spans="1:11" ht="15.75" x14ac:dyDescent="0.2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9"/>
    </row>
    <row r="4" spans="1:11" ht="3.75" customHeight="1" x14ac:dyDescent="0.2">
      <c r="A4" s="52"/>
      <c r="B4" s="31"/>
      <c r="C4" s="31"/>
      <c r="D4" s="30"/>
      <c r="E4" s="30"/>
      <c r="F4" s="31"/>
      <c r="G4" s="31"/>
      <c r="H4" s="31"/>
      <c r="I4" s="31"/>
      <c r="J4" s="31"/>
      <c r="K4" s="54"/>
    </row>
    <row r="5" spans="1:11" ht="18" customHeight="1" x14ac:dyDescent="0.2">
      <c r="A5" s="470" t="s">
        <v>127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</row>
    <row r="6" spans="1:11" ht="18" customHeight="1" x14ac:dyDescent="0.2">
      <c r="A6" s="471" t="s">
        <v>143</v>
      </c>
      <c r="B6" s="472"/>
      <c r="C6" s="473"/>
      <c r="D6" s="476" t="s">
        <v>229</v>
      </c>
      <c r="E6" s="477"/>
      <c r="F6" s="478">
        <f>E80</f>
        <v>307089.98090000002</v>
      </c>
      <c r="G6" s="479"/>
      <c r="H6" s="210"/>
      <c r="I6" s="474" t="s">
        <v>760</v>
      </c>
      <c r="J6" s="474"/>
      <c r="K6" s="475"/>
    </row>
    <row r="7" spans="1:11" ht="18" customHeight="1" thickBot="1" x14ac:dyDescent="0.25">
      <c r="A7" s="462" t="s">
        <v>755</v>
      </c>
      <c r="B7" s="463"/>
      <c r="C7" s="464"/>
      <c r="D7" s="463" t="s">
        <v>144</v>
      </c>
      <c r="E7" s="463"/>
      <c r="F7" s="463"/>
      <c r="G7" s="463"/>
      <c r="H7" s="463"/>
      <c r="I7" s="465" t="s">
        <v>639</v>
      </c>
      <c r="J7" s="463"/>
      <c r="K7" s="466"/>
    </row>
    <row r="8" spans="1:11" ht="36" customHeight="1" thickBot="1" x14ac:dyDescent="0.25">
      <c r="A8" s="32" t="s">
        <v>0</v>
      </c>
      <c r="B8" s="33" t="s">
        <v>5</v>
      </c>
      <c r="C8" s="33" t="s">
        <v>128</v>
      </c>
      <c r="D8" s="34" t="s">
        <v>129</v>
      </c>
      <c r="E8" s="34" t="s">
        <v>130</v>
      </c>
      <c r="F8" s="33" t="s">
        <v>131</v>
      </c>
      <c r="G8" s="33" t="s">
        <v>132</v>
      </c>
      <c r="H8" s="33" t="s">
        <v>133</v>
      </c>
      <c r="I8" s="33" t="s">
        <v>134</v>
      </c>
      <c r="J8" s="33" t="s">
        <v>135</v>
      </c>
      <c r="K8" s="35" t="s">
        <v>136</v>
      </c>
    </row>
    <row r="9" spans="1:11" ht="14.25" customHeight="1" x14ac:dyDescent="0.2">
      <c r="A9" s="121">
        <v>1</v>
      </c>
      <c r="B9" s="480" t="s">
        <v>15</v>
      </c>
      <c r="C9" s="481" t="s">
        <v>16</v>
      </c>
      <c r="D9" s="228" t="s">
        <v>137</v>
      </c>
      <c r="E9" s="229">
        <f>E10/$E$80</f>
        <v>3.2009676353462559E-2</v>
      </c>
      <c r="F9" s="36">
        <v>1</v>
      </c>
      <c r="G9" s="36"/>
      <c r="H9" s="36"/>
      <c r="I9" s="37"/>
      <c r="J9" s="38"/>
      <c r="K9" s="39"/>
    </row>
    <row r="10" spans="1:11" ht="14.25" customHeight="1" x14ac:dyDescent="0.2">
      <c r="A10" s="122"/>
      <c r="B10" s="460"/>
      <c r="C10" s="482"/>
      <c r="D10" s="230" t="s">
        <v>138</v>
      </c>
      <c r="E10" s="231">
        <f>'Planilha Orcamentaria'!$H$19</f>
        <v>9829.8508999999995</v>
      </c>
      <c r="F10" s="40">
        <f t="shared" ref="F10:K10" si="0">F9*$E$10</f>
        <v>9829.8508999999995</v>
      </c>
      <c r="G10" s="40">
        <f t="shared" si="0"/>
        <v>0</v>
      </c>
      <c r="H10" s="40">
        <f t="shared" ref="H10" si="1">H9*$E$10</f>
        <v>0</v>
      </c>
      <c r="I10" s="40">
        <f t="shared" si="0"/>
        <v>0</v>
      </c>
      <c r="J10" s="40">
        <f t="shared" si="0"/>
        <v>0</v>
      </c>
      <c r="K10" s="41">
        <f t="shared" si="0"/>
        <v>0</v>
      </c>
    </row>
    <row r="11" spans="1:11" ht="14.25" customHeight="1" x14ac:dyDescent="0.2">
      <c r="A11" s="122">
        <v>2</v>
      </c>
      <c r="B11" s="460" t="s">
        <v>19</v>
      </c>
      <c r="C11" s="461" t="s">
        <v>698</v>
      </c>
      <c r="D11" s="230" t="s">
        <v>137</v>
      </c>
      <c r="E11" s="229">
        <f>E12/$E$80</f>
        <v>0.14350995714950074</v>
      </c>
      <c r="F11" s="36">
        <v>1</v>
      </c>
      <c r="G11" s="36"/>
      <c r="H11" s="36"/>
      <c r="I11" s="37"/>
      <c r="J11" s="38"/>
      <c r="K11" s="39"/>
    </row>
    <row r="12" spans="1:11" ht="14.25" customHeight="1" x14ac:dyDescent="0.2">
      <c r="A12" s="122"/>
      <c r="B12" s="460"/>
      <c r="C12" s="461"/>
      <c r="D12" s="230" t="s">
        <v>138</v>
      </c>
      <c r="E12" s="231">
        <f>'Planilha Orcamentaria'!$H$33</f>
        <v>44070.47</v>
      </c>
      <c r="F12" s="40">
        <f t="shared" ref="F12:K12" si="2">F11*$E$12</f>
        <v>44070.47</v>
      </c>
      <c r="G12" s="40">
        <f t="shared" si="2"/>
        <v>0</v>
      </c>
      <c r="H12" s="40">
        <f t="shared" ref="H12" si="3">H11*$E$12</f>
        <v>0</v>
      </c>
      <c r="I12" s="40">
        <f t="shared" si="2"/>
        <v>0</v>
      </c>
      <c r="J12" s="40">
        <f t="shared" si="2"/>
        <v>0</v>
      </c>
      <c r="K12" s="41">
        <f t="shared" si="2"/>
        <v>0</v>
      </c>
    </row>
    <row r="13" spans="1:11" ht="14.25" customHeight="1" x14ac:dyDescent="0.2">
      <c r="A13" s="122">
        <v>3</v>
      </c>
      <c r="B13" s="460" t="s">
        <v>28</v>
      </c>
      <c r="C13" s="461" t="s">
        <v>699</v>
      </c>
      <c r="D13" s="230" t="s">
        <v>137</v>
      </c>
      <c r="E13" s="229">
        <f>E14/$E$80</f>
        <v>3.3893681485458058E-2</v>
      </c>
      <c r="F13" s="36">
        <v>1</v>
      </c>
      <c r="G13" s="36"/>
      <c r="H13" s="36"/>
      <c r="I13" s="37"/>
      <c r="J13" s="38"/>
      <c r="K13" s="39"/>
    </row>
    <row r="14" spans="1:11" ht="14.25" customHeight="1" x14ac:dyDescent="0.2">
      <c r="A14" s="122"/>
      <c r="B14" s="460"/>
      <c r="C14" s="461"/>
      <c r="D14" s="230" t="s">
        <v>138</v>
      </c>
      <c r="E14" s="231">
        <f>'Planilha Orcamentaria'!$H$37</f>
        <v>10408.41</v>
      </c>
      <c r="F14" s="40">
        <f t="shared" ref="F14:K14" si="4">F13*$E$14</f>
        <v>10408.41</v>
      </c>
      <c r="G14" s="40">
        <f t="shared" si="4"/>
        <v>0</v>
      </c>
      <c r="H14" s="40">
        <f t="shared" ref="H14" si="5">H13*$E$14</f>
        <v>0</v>
      </c>
      <c r="I14" s="40">
        <f t="shared" si="4"/>
        <v>0</v>
      </c>
      <c r="J14" s="40">
        <f t="shared" si="4"/>
        <v>0</v>
      </c>
      <c r="K14" s="41">
        <f t="shared" si="4"/>
        <v>0</v>
      </c>
    </row>
    <row r="15" spans="1:11" ht="14.25" customHeight="1" x14ac:dyDescent="0.2">
      <c r="A15" s="458">
        <v>4</v>
      </c>
      <c r="B15" s="460" t="s">
        <v>19</v>
      </c>
      <c r="C15" s="461" t="s">
        <v>700</v>
      </c>
      <c r="D15" s="230" t="s">
        <v>137</v>
      </c>
      <c r="E15" s="229">
        <f>E16/$E$80</f>
        <v>0.29538296799574937</v>
      </c>
      <c r="F15" s="36">
        <v>1</v>
      </c>
      <c r="G15" s="36">
        <v>0</v>
      </c>
      <c r="H15" s="36"/>
      <c r="I15" s="37"/>
      <c r="J15" s="38"/>
      <c r="K15" s="39"/>
    </row>
    <row r="16" spans="1:11" ht="14.25" customHeight="1" x14ac:dyDescent="0.2">
      <c r="A16" s="458"/>
      <c r="B16" s="460"/>
      <c r="C16" s="461"/>
      <c r="D16" s="230" t="s">
        <v>138</v>
      </c>
      <c r="E16" s="231">
        <f>'Planilha Orcamentaria'!$H$51</f>
        <v>90709.15</v>
      </c>
      <c r="F16" s="40">
        <f>F15*$E$16</f>
        <v>90709.15</v>
      </c>
      <c r="G16" s="40">
        <f>G15*$E$16</f>
        <v>0</v>
      </c>
      <c r="H16" s="40">
        <f>H15*$E$16</f>
        <v>0</v>
      </c>
      <c r="I16" s="40">
        <f t="shared" ref="I16:K16" si="6">I15*$E$16</f>
        <v>0</v>
      </c>
      <c r="J16" s="40">
        <f t="shared" si="6"/>
        <v>0</v>
      </c>
      <c r="K16" s="41">
        <f t="shared" si="6"/>
        <v>0</v>
      </c>
    </row>
    <row r="17" spans="1:11" ht="14.25" customHeight="1" x14ac:dyDescent="0.2">
      <c r="A17" s="458">
        <v>5</v>
      </c>
      <c r="B17" s="460" t="s">
        <v>28</v>
      </c>
      <c r="C17" s="461" t="s">
        <v>701</v>
      </c>
      <c r="D17" s="230" t="s">
        <v>137</v>
      </c>
      <c r="E17" s="229">
        <f>E18/$E$80</f>
        <v>7.586548389407255E-2</v>
      </c>
      <c r="F17" s="36">
        <v>1</v>
      </c>
      <c r="G17" s="36">
        <v>0</v>
      </c>
      <c r="H17" s="36"/>
      <c r="I17" s="37"/>
      <c r="J17" s="38"/>
      <c r="K17" s="39"/>
    </row>
    <row r="18" spans="1:11" ht="14.25" customHeight="1" x14ac:dyDescent="0.2">
      <c r="A18" s="458"/>
      <c r="B18" s="460"/>
      <c r="C18" s="461"/>
      <c r="D18" s="230" t="s">
        <v>138</v>
      </c>
      <c r="E18" s="232">
        <f>'Planilha Orcamentaria'!$H$55</f>
        <v>23297.53</v>
      </c>
      <c r="F18" s="40">
        <f>F17*$E$18</f>
        <v>23297.53</v>
      </c>
      <c r="G18" s="40">
        <f>G17*$E$18</f>
        <v>0</v>
      </c>
      <c r="H18" s="40">
        <f>H17*$E$18</f>
        <v>0</v>
      </c>
      <c r="I18" s="40">
        <f t="shared" ref="I18:K18" si="7">I17*$E$16</f>
        <v>0</v>
      </c>
      <c r="J18" s="40">
        <f t="shared" si="7"/>
        <v>0</v>
      </c>
      <c r="K18" s="41">
        <f t="shared" si="7"/>
        <v>0</v>
      </c>
    </row>
    <row r="19" spans="1:11" ht="14.25" customHeight="1" x14ac:dyDescent="0.2">
      <c r="A19" s="458">
        <v>6</v>
      </c>
      <c r="B19" s="460" t="s">
        <v>19</v>
      </c>
      <c r="C19" s="461" t="s">
        <v>702</v>
      </c>
      <c r="D19" s="230" t="s">
        <v>137</v>
      </c>
      <c r="E19" s="229">
        <f>E20/$E$80</f>
        <v>8.4300861669694402E-2</v>
      </c>
      <c r="F19" s="36"/>
      <c r="G19" s="36">
        <v>1</v>
      </c>
      <c r="H19" s="36">
        <v>0</v>
      </c>
      <c r="I19" s="37"/>
      <c r="J19" s="38"/>
      <c r="K19" s="39"/>
    </row>
    <row r="20" spans="1:11" ht="14.25" customHeight="1" x14ac:dyDescent="0.2">
      <c r="A20" s="458"/>
      <c r="B20" s="460"/>
      <c r="C20" s="461"/>
      <c r="D20" s="230" t="s">
        <v>138</v>
      </c>
      <c r="E20" s="233">
        <f>'Planilha Orcamentaria'!$H$69</f>
        <v>25887.949999999997</v>
      </c>
      <c r="F20" s="40">
        <f t="shared" ref="F20:K20" si="8">F19*$E$20</f>
        <v>0</v>
      </c>
      <c r="G20" s="40">
        <f t="shared" ref="G20:H20" si="9">G19*$E$20</f>
        <v>25887.949999999997</v>
      </c>
      <c r="H20" s="40">
        <f t="shared" si="9"/>
        <v>0</v>
      </c>
      <c r="I20" s="40">
        <f t="shared" si="8"/>
        <v>0</v>
      </c>
      <c r="J20" s="40">
        <f t="shared" si="8"/>
        <v>0</v>
      </c>
      <c r="K20" s="41">
        <f t="shared" si="8"/>
        <v>0</v>
      </c>
    </row>
    <row r="21" spans="1:11" ht="14.25" customHeight="1" x14ac:dyDescent="0.2">
      <c r="A21" s="458">
        <v>7</v>
      </c>
      <c r="B21" s="460" t="s">
        <v>28</v>
      </c>
      <c r="C21" s="461" t="s">
        <v>703</v>
      </c>
      <c r="D21" s="230" t="s">
        <v>137</v>
      </c>
      <c r="E21" s="229">
        <f>E22/$E$80</f>
        <v>2.1154320896308993E-2</v>
      </c>
      <c r="F21" s="36"/>
      <c r="G21" s="36">
        <v>1</v>
      </c>
      <c r="H21" s="36">
        <v>0</v>
      </c>
      <c r="I21" s="37"/>
      <c r="J21" s="38"/>
      <c r="K21" s="39"/>
    </row>
    <row r="22" spans="1:11" ht="14.25" customHeight="1" x14ac:dyDescent="0.2">
      <c r="A22" s="458"/>
      <c r="B22" s="460"/>
      <c r="C22" s="461"/>
      <c r="D22" s="230" t="s">
        <v>138</v>
      </c>
      <c r="E22" s="233">
        <f>'Planilha Orcamentaria'!$H$72</f>
        <v>6496.28</v>
      </c>
      <c r="F22" s="40">
        <f t="shared" ref="F22:K22" si="10">F21*$E$22</f>
        <v>0</v>
      </c>
      <c r="G22" s="40">
        <f t="shared" ref="G22:H22" si="11">G21*$E$22</f>
        <v>6496.28</v>
      </c>
      <c r="H22" s="40">
        <f t="shared" si="11"/>
        <v>0</v>
      </c>
      <c r="I22" s="40">
        <f t="shared" si="10"/>
        <v>0</v>
      </c>
      <c r="J22" s="40">
        <f t="shared" si="10"/>
        <v>0</v>
      </c>
      <c r="K22" s="41">
        <f t="shared" si="10"/>
        <v>0</v>
      </c>
    </row>
    <row r="23" spans="1:11" ht="14.25" customHeight="1" x14ac:dyDescent="0.2">
      <c r="A23" s="458">
        <v>8</v>
      </c>
      <c r="B23" s="460" t="s">
        <v>19</v>
      </c>
      <c r="C23" s="461" t="s">
        <v>704</v>
      </c>
      <c r="D23" s="230" t="s">
        <v>137</v>
      </c>
      <c r="E23" s="229">
        <f>E24/$E$80</f>
        <v>0.26566399125397189</v>
      </c>
      <c r="F23" s="36"/>
      <c r="G23" s="36">
        <v>1</v>
      </c>
      <c r="H23" s="36">
        <v>0</v>
      </c>
      <c r="I23" s="37">
        <v>0</v>
      </c>
      <c r="J23" s="38"/>
      <c r="K23" s="39"/>
    </row>
    <row r="24" spans="1:11" ht="14.25" customHeight="1" x14ac:dyDescent="0.2">
      <c r="A24" s="458"/>
      <c r="B24" s="460"/>
      <c r="C24" s="461"/>
      <c r="D24" s="230" t="s">
        <v>138</v>
      </c>
      <c r="E24" s="234">
        <f>'Planilha Orcamentaria'!$H$86</f>
        <v>81582.75</v>
      </c>
      <c r="F24" s="40">
        <f t="shared" ref="F24:K24" si="12">F23*$E$24</f>
        <v>0</v>
      </c>
      <c r="G24" s="40">
        <f t="shared" si="12"/>
        <v>81582.75</v>
      </c>
      <c r="H24" s="40">
        <f t="shared" ref="H24" si="13">H23*$E$24</f>
        <v>0</v>
      </c>
      <c r="I24" s="40">
        <f t="shared" si="12"/>
        <v>0</v>
      </c>
      <c r="J24" s="40">
        <f t="shared" si="12"/>
        <v>0</v>
      </c>
      <c r="K24" s="41">
        <f t="shared" si="12"/>
        <v>0</v>
      </c>
    </row>
    <row r="25" spans="1:11" ht="14.25" customHeight="1" x14ac:dyDescent="0.2">
      <c r="A25" s="458">
        <v>9</v>
      </c>
      <c r="B25" s="460" t="s">
        <v>28</v>
      </c>
      <c r="C25" s="461" t="s">
        <v>705</v>
      </c>
      <c r="D25" s="230" t="s">
        <v>137</v>
      </c>
      <c r="E25" s="229">
        <f>E26/$E$80</f>
        <v>4.8219059301781338E-2</v>
      </c>
      <c r="F25" s="36"/>
      <c r="G25" s="36">
        <v>1</v>
      </c>
      <c r="H25" s="36">
        <v>0</v>
      </c>
      <c r="I25" s="37">
        <v>0</v>
      </c>
      <c r="J25" s="38"/>
      <c r="K25" s="39"/>
    </row>
    <row r="26" spans="1:11" ht="14.25" customHeight="1" x14ac:dyDescent="0.2">
      <c r="A26" s="458"/>
      <c r="B26" s="460"/>
      <c r="C26" s="461"/>
      <c r="D26" s="230" t="s">
        <v>138</v>
      </c>
      <c r="E26" s="234">
        <f>'Planilha Orcamentaria'!$H$89</f>
        <v>14807.59</v>
      </c>
      <c r="F26" s="40">
        <f t="shared" ref="F26:K26" si="14">F25*$E$26</f>
        <v>0</v>
      </c>
      <c r="G26" s="40">
        <f t="shared" si="14"/>
        <v>14807.59</v>
      </c>
      <c r="H26" s="40">
        <f t="shared" si="14"/>
        <v>0</v>
      </c>
      <c r="I26" s="40">
        <f t="shared" si="14"/>
        <v>0</v>
      </c>
      <c r="J26" s="40">
        <f t="shared" si="14"/>
        <v>0</v>
      </c>
      <c r="K26" s="41">
        <f t="shared" si="14"/>
        <v>0</v>
      </c>
    </row>
    <row r="27" spans="1:11" ht="14.25" hidden="1" customHeight="1" x14ac:dyDescent="0.2">
      <c r="A27" s="458">
        <v>10</v>
      </c>
      <c r="B27" s="460" t="s">
        <v>19</v>
      </c>
      <c r="C27" s="461" t="s">
        <v>446</v>
      </c>
      <c r="D27" s="230" t="s">
        <v>137</v>
      </c>
      <c r="E27" s="229">
        <f>E28/$E$80</f>
        <v>0</v>
      </c>
      <c r="F27" s="36"/>
      <c r="G27" s="36"/>
      <c r="H27" s="36"/>
      <c r="I27" s="37">
        <v>1</v>
      </c>
      <c r="J27" s="38"/>
      <c r="K27" s="39"/>
    </row>
    <row r="28" spans="1:11" ht="14.25" hidden="1" customHeight="1" x14ac:dyDescent="0.2">
      <c r="A28" s="458"/>
      <c r="B28" s="460"/>
      <c r="C28" s="461"/>
      <c r="D28" s="230" t="s">
        <v>138</v>
      </c>
      <c r="E28" s="234">
        <f>'Planilha Orcamentaria'!$H$103</f>
        <v>0</v>
      </c>
      <c r="F28" s="40">
        <f t="shared" ref="F28:K28" si="15">F27*$E$28</f>
        <v>0</v>
      </c>
      <c r="G28" s="40">
        <f t="shared" si="15"/>
        <v>0</v>
      </c>
      <c r="H28" s="40">
        <f t="shared" si="15"/>
        <v>0</v>
      </c>
      <c r="I28" s="40">
        <f t="shared" si="15"/>
        <v>0</v>
      </c>
      <c r="J28" s="40">
        <f t="shared" si="15"/>
        <v>0</v>
      </c>
      <c r="K28" s="41">
        <f t="shared" si="15"/>
        <v>0</v>
      </c>
    </row>
    <row r="29" spans="1:11" ht="14.25" hidden="1" customHeight="1" x14ac:dyDescent="0.2">
      <c r="A29" s="490" t="s">
        <v>139</v>
      </c>
      <c r="B29" s="460" t="s">
        <v>28</v>
      </c>
      <c r="C29" s="484" t="s">
        <v>447</v>
      </c>
      <c r="D29" s="230" t="s">
        <v>137</v>
      </c>
      <c r="E29" s="229">
        <f>E30/$E$80</f>
        <v>0</v>
      </c>
      <c r="F29" s="36"/>
      <c r="G29" s="36"/>
      <c r="H29" s="36"/>
      <c r="I29" s="37">
        <v>1</v>
      </c>
      <c r="J29" s="38"/>
      <c r="K29" s="39"/>
    </row>
    <row r="30" spans="1:11" ht="14.25" hidden="1" customHeight="1" x14ac:dyDescent="0.2">
      <c r="A30" s="491"/>
      <c r="B30" s="460"/>
      <c r="C30" s="485"/>
      <c r="D30" s="230" t="s">
        <v>138</v>
      </c>
      <c r="E30" s="235">
        <f>'Planilha Orcamentaria'!$H$106</f>
        <v>0</v>
      </c>
      <c r="F30" s="40">
        <f t="shared" ref="F30:K30" si="16">F29*$E$30</f>
        <v>0</v>
      </c>
      <c r="G30" s="40">
        <f t="shared" si="16"/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1">
        <f t="shared" si="16"/>
        <v>0</v>
      </c>
    </row>
    <row r="31" spans="1:11" ht="14.25" hidden="1" customHeight="1" x14ac:dyDescent="0.2">
      <c r="A31" s="458">
        <v>12</v>
      </c>
      <c r="B31" s="460" t="s">
        <v>19</v>
      </c>
      <c r="C31" s="461" t="s">
        <v>448</v>
      </c>
      <c r="D31" s="230" t="s">
        <v>137</v>
      </c>
      <c r="E31" s="229">
        <f>E32/$E$80</f>
        <v>0</v>
      </c>
      <c r="F31" s="36"/>
      <c r="G31" s="36"/>
      <c r="H31" s="36"/>
      <c r="I31" s="37">
        <v>1</v>
      </c>
      <c r="J31" s="38"/>
      <c r="K31" s="39"/>
    </row>
    <row r="32" spans="1:11" ht="14.25" hidden="1" customHeight="1" x14ac:dyDescent="0.2">
      <c r="A32" s="458"/>
      <c r="B32" s="460"/>
      <c r="C32" s="461"/>
      <c r="D32" s="230" t="s">
        <v>138</v>
      </c>
      <c r="E32" s="231">
        <f>'Planilha Orcamentaria'!H120</f>
        <v>0</v>
      </c>
      <c r="F32" s="40">
        <f>F31*$E$28</f>
        <v>0</v>
      </c>
      <c r="G32" s="40">
        <f>G31*$E$28</f>
        <v>0</v>
      </c>
      <c r="H32" s="40">
        <f>H31*$E$32</f>
        <v>0</v>
      </c>
      <c r="I32" s="40">
        <f>I31*$E$32</f>
        <v>0</v>
      </c>
      <c r="J32" s="40">
        <f>J31*$E$28</f>
        <v>0</v>
      </c>
      <c r="K32" s="41">
        <f>K31*$E$32</f>
        <v>0</v>
      </c>
    </row>
    <row r="33" spans="1:13" ht="14.25" hidden="1" customHeight="1" x14ac:dyDescent="0.2">
      <c r="A33" s="458">
        <v>13</v>
      </c>
      <c r="B33" s="460" t="s">
        <v>28</v>
      </c>
      <c r="C33" s="484" t="s">
        <v>449</v>
      </c>
      <c r="D33" s="230" t="s">
        <v>137</v>
      </c>
      <c r="E33" s="229">
        <f>E34/$E$80</f>
        <v>0</v>
      </c>
      <c r="F33" s="36"/>
      <c r="G33" s="36"/>
      <c r="H33" s="36"/>
      <c r="I33" s="37">
        <v>1</v>
      </c>
      <c r="J33" s="38"/>
      <c r="K33" s="39"/>
    </row>
    <row r="34" spans="1:13" ht="14.25" hidden="1" customHeight="1" x14ac:dyDescent="0.2">
      <c r="A34" s="459"/>
      <c r="B34" s="460"/>
      <c r="C34" s="485"/>
      <c r="D34" s="236" t="s">
        <v>138</v>
      </c>
      <c r="E34" s="231">
        <f>'Planilha Orcamentaria'!H123</f>
        <v>0</v>
      </c>
      <c r="F34" s="40">
        <f t="shared" ref="F34:K34" si="17">F33*$E$34</f>
        <v>0</v>
      </c>
      <c r="G34" s="40">
        <f t="shared" si="17"/>
        <v>0</v>
      </c>
      <c r="H34" s="40">
        <f t="shared" si="17"/>
        <v>0</v>
      </c>
      <c r="I34" s="40">
        <f t="shared" si="17"/>
        <v>0</v>
      </c>
      <c r="J34" s="40">
        <f t="shared" si="17"/>
        <v>0</v>
      </c>
      <c r="K34" s="41">
        <f t="shared" si="17"/>
        <v>0</v>
      </c>
    </row>
    <row r="35" spans="1:13" ht="14.25" hidden="1" customHeight="1" x14ac:dyDescent="0.2">
      <c r="A35" s="458">
        <v>14</v>
      </c>
      <c r="B35" s="460" t="s">
        <v>19</v>
      </c>
      <c r="C35" s="461" t="s">
        <v>466</v>
      </c>
      <c r="D35" s="230" t="s">
        <v>137</v>
      </c>
      <c r="E35" s="229">
        <f>E36/$E$80</f>
        <v>0</v>
      </c>
      <c r="F35" s="36"/>
      <c r="G35" s="36"/>
      <c r="H35" s="36"/>
      <c r="I35" s="37"/>
      <c r="J35" s="38">
        <v>1</v>
      </c>
      <c r="K35" s="39"/>
      <c r="L35" s="120">
        <f>F79+G79+H79+I79+K79+J79</f>
        <v>0.99999999999999978</v>
      </c>
    </row>
    <row r="36" spans="1:13" ht="13.5" hidden="1" customHeight="1" x14ac:dyDescent="0.2">
      <c r="A36" s="459"/>
      <c r="B36" s="460"/>
      <c r="C36" s="461"/>
      <c r="D36" s="230" t="s">
        <v>138</v>
      </c>
      <c r="E36" s="231">
        <f>'Planilha Orcamentaria'!H137</f>
        <v>0</v>
      </c>
      <c r="F36" s="40">
        <f t="shared" ref="F36:K36" si="18">F35*$E$16</f>
        <v>0</v>
      </c>
      <c r="G36" s="40">
        <f t="shared" si="18"/>
        <v>0</v>
      </c>
      <c r="H36" s="40">
        <f>H35*$E$36</f>
        <v>0</v>
      </c>
      <c r="I36" s="40">
        <f>I35*$E$36</f>
        <v>0</v>
      </c>
      <c r="J36" s="40">
        <f>J35*$E$36</f>
        <v>0</v>
      </c>
      <c r="K36" s="41">
        <f t="shared" si="18"/>
        <v>0</v>
      </c>
      <c r="L36" s="211">
        <f>F80+G80+H80+I80+K80+J80</f>
        <v>307089.98089999997</v>
      </c>
    </row>
    <row r="37" spans="1:13" ht="14.25" hidden="1" customHeight="1" x14ac:dyDescent="0.2">
      <c r="A37" s="458">
        <v>15</v>
      </c>
      <c r="B37" s="460" t="s">
        <v>28</v>
      </c>
      <c r="C37" s="461" t="s">
        <v>467</v>
      </c>
      <c r="D37" s="230" t="s">
        <v>137</v>
      </c>
      <c r="E37" s="229">
        <f>E38/$E$80</f>
        <v>0</v>
      </c>
      <c r="F37" s="36"/>
      <c r="G37" s="36"/>
      <c r="H37" s="36"/>
      <c r="I37" s="37"/>
      <c r="J37" s="38">
        <v>1</v>
      </c>
      <c r="K37" s="39"/>
      <c r="L37" s="211">
        <f>L36-E80</f>
        <v>0</v>
      </c>
    </row>
    <row r="38" spans="1:13" ht="15.75" hidden="1" customHeight="1" x14ac:dyDescent="0.2">
      <c r="A38" s="459"/>
      <c r="B38" s="460"/>
      <c r="C38" s="461"/>
      <c r="D38" s="230" t="s">
        <v>138</v>
      </c>
      <c r="E38" s="232">
        <f>'Planilha Orcamentaria'!H140</f>
        <v>0</v>
      </c>
      <c r="F38" s="40">
        <f t="shared" ref="F38" si="19">F37*$E$16</f>
        <v>0</v>
      </c>
      <c r="G38" s="40">
        <f>G37*$E$18</f>
        <v>0</v>
      </c>
      <c r="H38" s="40">
        <f>H37*$E$38</f>
        <v>0</v>
      </c>
      <c r="I38" s="40">
        <f>I37*$E$38</f>
        <v>0</v>
      </c>
      <c r="J38" s="40">
        <f>J37*$E$38</f>
        <v>0</v>
      </c>
      <c r="K38" s="41">
        <f t="shared" ref="K38" si="20">K37*$E$16</f>
        <v>0</v>
      </c>
      <c r="M38" s="48" t="s">
        <v>141</v>
      </c>
    </row>
    <row r="39" spans="1:13" ht="14.25" hidden="1" customHeight="1" x14ac:dyDescent="0.2">
      <c r="A39" s="458">
        <v>16</v>
      </c>
      <c r="B39" s="460" t="s">
        <v>19</v>
      </c>
      <c r="C39" s="461" t="s">
        <v>450</v>
      </c>
      <c r="D39" s="230" t="s">
        <v>137</v>
      </c>
      <c r="E39" s="229">
        <f>E40/$E$80</f>
        <v>0</v>
      </c>
      <c r="F39" s="36"/>
      <c r="G39" s="36"/>
      <c r="H39" s="36"/>
      <c r="I39" s="37"/>
      <c r="J39" s="38">
        <v>1</v>
      </c>
      <c r="K39" s="39"/>
    </row>
    <row r="40" spans="1:13" ht="14.25" hidden="1" customHeight="1" x14ac:dyDescent="0.2">
      <c r="A40" s="459"/>
      <c r="B40" s="460"/>
      <c r="C40" s="461"/>
      <c r="D40" s="230" t="s">
        <v>138</v>
      </c>
      <c r="E40" s="233">
        <f>'Planilha Orcamentaria'!H154</f>
        <v>0</v>
      </c>
      <c r="F40" s="40">
        <f t="shared" ref="F40:K40" si="21">F39*$E$20</f>
        <v>0</v>
      </c>
      <c r="G40" s="40">
        <f t="shared" si="21"/>
        <v>0</v>
      </c>
      <c r="H40" s="40">
        <f>H39*$E$40</f>
        <v>0</v>
      </c>
      <c r="I40" s="40">
        <f>I39*$E$40</f>
        <v>0</v>
      </c>
      <c r="J40" s="40">
        <f>J39*$E$40</f>
        <v>0</v>
      </c>
      <c r="K40" s="41">
        <f t="shared" si="21"/>
        <v>0</v>
      </c>
    </row>
    <row r="41" spans="1:13" ht="15.75" hidden="1" customHeight="1" x14ac:dyDescent="0.2">
      <c r="A41" s="458">
        <v>17</v>
      </c>
      <c r="B41" s="460" t="s">
        <v>28</v>
      </c>
      <c r="C41" s="461" t="s">
        <v>451</v>
      </c>
      <c r="D41" s="230" t="s">
        <v>137</v>
      </c>
      <c r="E41" s="229">
        <f>E42/$E$80</f>
        <v>0</v>
      </c>
      <c r="F41" s="36"/>
      <c r="G41" s="36"/>
      <c r="H41" s="36"/>
      <c r="I41" s="37"/>
      <c r="J41" s="38">
        <v>1</v>
      </c>
      <c r="K41" s="39"/>
    </row>
    <row r="42" spans="1:13" ht="13.5" hidden="1" customHeight="1" x14ac:dyDescent="0.2">
      <c r="A42" s="459"/>
      <c r="B42" s="460"/>
      <c r="C42" s="461"/>
      <c r="D42" s="230" t="s">
        <v>138</v>
      </c>
      <c r="E42" s="233">
        <f>'Planilha Orcamentaria'!H157</f>
        <v>0</v>
      </c>
      <c r="F42" s="40">
        <f t="shared" ref="F42:K42" si="22">F41*$E$22</f>
        <v>0</v>
      </c>
      <c r="G42" s="40">
        <f t="shared" si="22"/>
        <v>0</v>
      </c>
      <c r="H42" s="40">
        <f>H41*$E$42</f>
        <v>0</v>
      </c>
      <c r="I42" s="40">
        <f>I41*$E$42</f>
        <v>0</v>
      </c>
      <c r="J42" s="40">
        <f>J41*$E$42</f>
        <v>0</v>
      </c>
      <c r="K42" s="41">
        <f t="shared" si="22"/>
        <v>0</v>
      </c>
    </row>
    <row r="43" spans="1:13" ht="14.25" hidden="1" customHeight="1" x14ac:dyDescent="0.2">
      <c r="A43" s="458">
        <v>18</v>
      </c>
      <c r="B43" s="460" t="s">
        <v>19</v>
      </c>
      <c r="C43" s="237" t="s">
        <v>452</v>
      </c>
      <c r="D43" s="230" t="s">
        <v>137</v>
      </c>
      <c r="E43" s="229">
        <f>E44/$E$80</f>
        <v>0</v>
      </c>
      <c r="F43" s="36"/>
      <c r="G43" s="36"/>
      <c r="H43" s="36"/>
      <c r="I43" s="37"/>
      <c r="J43" s="38">
        <v>1</v>
      </c>
      <c r="K43" s="39"/>
    </row>
    <row r="44" spans="1:13" ht="13.5" hidden="1" customHeight="1" x14ac:dyDescent="0.2">
      <c r="A44" s="459"/>
      <c r="B44" s="460"/>
      <c r="C44" s="237"/>
      <c r="D44" s="230" t="s">
        <v>138</v>
      </c>
      <c r="E44" s="234">
        <f>'Planilha Orcamentaria'!H171</f>
        <v>0</v>
      </c>
      <c r="F44" s="40">
        <f t="shared" ref="F44:K44" si="23">F43*$E$24</f>
        <v>0</v>
      </c>
      <c r="G44" s="40">
        <f t="shared" si="23"/>
        <v>0</v>
      </c>
      <c r="H44" s="40">
        <f>H43*$E$44</f>
        <v>0</v>
      </c>
      <c r="I44" s="40">
        <f>I43*$E$44</f>
        <v>0</v>
      </c>
      <c r="J44" s="40">
        <f>J43*$E$44</f>
        <v>0</v>
      </c>
      <c r="K44" s="41">
        <f t="shared" si="23"/>
        <v>0</v>
      </c>
    </row>
    <row r="45" spans="1:13" ht="12.75" hidden="1" customHeight="1" x14ac:dyDescent="0.2">
      <c r="A45" s="458">
        <v>19</v>
      </c>
      <c r="B45" s="460" t="s">
        <v>28</v>
      </c>
      <c r="C45" s="237" t="s">
        <v>453</v>
      </c>
      <c r="D45" s="230" t="s">
        <v>137</v>
      </c>
      <c r="E45" s="229">
        <f>E46/$E$80</f>
        <v>0</v>
      </c>
      <c r="F45" s="36"/>
      <c r="G45" s="36"/>
      <c r="H45" s="36"/>
      <c r="I45" s="37"/>
      <c r="J45" s="38">
        <v>1</v>
      </c>
      <c r="K45" s="39"/>
    </row>
    <row r="46" spans="1:13" hidden="1" x14ac:dyDescent="0.2">
      <c r="A46" s="459"/>
      <c r="B46" s="460"/>
      <c r="C46" s="237"/>
      <c r="D46" s="230" t="s">
        <v>138</v>
      </c>
      <c r="E46" s="234">
        <f>'Planilha Orcamentaria'!H174</f>
        <v>0</v>
      </c>
      <c r="F46" s="40">
        <f t="shared" ref="F46:K46" si="24">F45*$E$26</f>
        <v>0</v>
      </c>
      <c r="G46" s="40">
        <f t="shared" si="24"/>
        <v>0</v>
      </c>
      <c r="H46" s="40">
        <f>H45*$E$46</f>
        <v>0</v>
      </c>
      <c r="I46" s="40">
        <f>I45*$E$46</f>
        <v>0</v>
      </c>
      <c r="J46" s="40">
        <f>J45*$E$46</f>
        <v>0</v>
      </c>
      <c r="K46" s="41">
        <f t="shared" si="24"/>
        <v>0</v>
      </c>
    </row>
    <row r="47" spans="1:13" ht="12.75" hidden="1" customHeight="1" x14ac:dyDescent="0.2">
      <c r="A47" s="458">
        <v>20</v>
      </c>
      <c r="B47" s="460" t="s">
        <v>19</v>
      </c>
      <c r="C47" s="237" t="s">
        <v>454</v>
      </c>
      <c r="D47" s="230" t="s">
        <v>137</v>
      </c>
      <c r="E47" s="229">
        <f>E48/$E$80</f>
        <v>0</v>
      </c>
      <c r="F47" s="36"/>
      <c r="G47" s="36"/>
      <c r="H47" s="36"/>
      <c r="I47" s="37"/>
      <c r="J47" s="38">
        <v>1</v>
      </c>
      <c r="K47" s="39"/>
    </row>
    <row r="48" spans="1:13" hidden="1" x14ac:dyDescent="0.2">
      <c r="A48" s="459"/>
      <c r="B48" s="460"/>
      <c r="C48" s="237"/>
      <c r="D48" s="230" t="s">
        <v>138</v>
      </c>
      <c r="E48" s="234">
        <f>'Planilha Orcamentaria'!H188</f>
        <v>0</v>
      </c>
      <c r="F48" s="40">
        <f t="shared" ref="F48:K48" si="25">F47*$E$28</f>
        <v>0</v>
      </c>
      <c r="G48" s="40">
        <f t="shared" si="25"/>
        <v>0</v>
      </c>
      <c r="H48" s="40">
        <f>H47*$E$48</f>
        <v>0</v>
      </c>
      <c r="I48" s="40">
        <f>I47*$E$48</f>
        <v>0</v>
      </c>
      <c r="J48" s="40">
        <f>J47*$E$48</f>
        <v>0</v>
      </c>
      <c r="K48" s="41">
        <f t="shared" si="25"/>
        <v>0</v>
      </c>
    </row>
    <row r="49" spans="1:11" ht="12.75" hidden="1" customHeight="1" x14ac:dyDescent="0.2">
      <c r="A49" s="458">
        <v>21</v>
      </c>
      <c r="B49" s="460" t="s">
        <v>28</v>
      </c>
      <c r="C49" s="237" t="s">
        <v>455</v>
      </c>
      <c r="D49" s="230" t="s">
        <v>137</v>
      </c>
      <c r="E49" s="229">
        <f>E50/$E$80</f>
        <v>0</v>
      </c>
      <c r="F49" s="36"/>
      <c r="G49" s="36"/>
      <c r="H49" s="36"/>
      <c r="I49" s="37"/>
      <c r="J49" s="38">
        <v>1</v>
      </c>
      <c r="K49" s="39"/>
    </row>
    <row r="50" spans="1:11" hidden="1" x14ac:dyDescent="0.2">
      <c r="A50" s="459"/>
      <c r="B50" s="460"/>
      <c r="C50" s="237"/>
      <c r="D50" s="230" t="s">
        <v>138</v>
      </c>
      <c r="E50" s="235">
        <f>'Planilha Orcamentaria'!H191</f>
        <v>0</v>
      </c>
      <c r="F50" s="40">
        <f t="shared" ref="F50:K50" si="26">F49*$E$30</f>
        <v>0</v>
      </c>
      <c r="G50" s="40">
        <f t="shared" si="26"/>
        <v>0</v>
      </c>
      <c r="H50" s="40">
        <f t="shared" si="26"/>
        <v>0</v>
      </c>
      <c r="I50" s="40">
        <f>I49*$E$50</f>
        <v>0</v>
      </c>
      <c r="J50" s="40">
        <f>J49*$E$50</f>
        <v>0</v>
      </c>
      <c r="K50" s="41">
        <f t="shared" si="26"/>
        <v>0</v>
      </c>
    </row>
    <row r="51" spans="1:11" hidden="1" x14ac:dyDescent="0.2">
      <c r="A51" s="458">
        <v>22</v>
      </c>
      <c r="B51" s="460" t="s">
        <v>19</v>
      </c>
      <c r="C51" s="237" t="s">
        <v>456</v>
      </c>
      <c r="D51" s="230" t="s">
        <v>137</v>
      </c>
      <c r="E51" s="229">
        <f>E52/$E$80</f>
        <v>0</v>
      </c>
      <c r="F51" s="36"/>
      <c r="G51" s="36"/>
      <c r="H51" s="36"/>
      <c r="I51" s="37"/>
      <c r="J51" s="38">
        <v>1</v>
      </c>
      <c r="K51" s="39"/>
    </row>
    <row r="52" spans="1:11" hidden="1" x14ac:dyDescent="0.2">
      <c r="A52" s="459"/>
      <c r="B52" s="460"/>
      <c r="C52" s="237"/>
      <c r="D52" s="230" t="s">
        <v>138</v>
      </c>
      <c r="E52" s="231">
        <f>'Planilha Orcamentaria'!H205</f>
        <v>0</v>
      </c>
      <c r="F52" s="40">
        <f>F51*$E$28</f>
        <v>0</v>
      </c>
      <c r="G52" s="40">
        <f>G51*$E$28</f>
        <v>0</v>
      </c>
      <c r="H52" s="40">
        <f>H51*$E$28</f>
        <v>0</v>
      </c>
      <c r="I52" s="40">
        <f>I51*$E$52</f>
        <v>0</v>
      </c>
      <c r="J52" s="40">
        <f>J51*$E$52</f>
        <v>0</v>
      </c>
      <c r="K52" s="41">
        <f>K51*$E$32</f>
        <v>0</v>
      </c>
    </row>
    <row r="53" spans="1:11" hidden="1" x14ac:dyDescent="0.2">
      <c r="A53" s="458">
        <v>23</v>
      </c>
      <c r="B53" s="460" t="s">
        <v>28</v>
      </c>
      <c r="C53" s="238" t="s">
        <v>457</v>
      </c>
      <c r="D53" s="230" t="s">
        <v>137</v>
      </c>
      <c r="E53" s="229">
        <f>E54/$E$80</f>
        <v>0</v>
      </c>
      <c r="F53" s="36"/>
      <c r="G53" s="36"/>
      <c r="H53" s="36"/>
      <c r="I53" s="37"/>
      <c r="J53" s="38">
        <v>1</v>
      </c>
      <c r="K53" s="39"/>
    </row>
    <row r="54" spans="1:11" hidden="1" x14ac:dyDescent="0.2">
      <c r="A54" s="459"/>
      <c r="B54" s="460"/>
      <c r="C54" s="239"/>
      <c r="D54" s="236" t="s">
        <v>138</v>
      </c>
      <c r="E54" s="231">
        <f>'Planilha Orcamentaria'!H208</f>
        <v>0</v>
      </c>
      <c r="F54" s="40">
        <f t="shared" ref="F54:K54" si="27">F53*$E$34</f>
        <v>0</v>
      </c>
      <c r="G54" s="40">
        <f t="shared" si="27"/>
        <v>0</v>
      </c>
      <c r="H54" s="40">
        <f t="shared" si="27"/>
        <v>0</v>
      </c>
      <c r="I54" s="40">
        <f t="shared" si="27"/>
        <v>0</v>
      </c>
      <c r="J54" s="40">
        <f>J53*$E$54</f>
        <v>0</v>
      </c>
      <c r="K54" s="41">
        <f t="shared" si="27"/>
        <v>0</v>
      </c>
    </row>
    <row r="55" spans="1:11" hidden="1" x14ac:dyDescent="0.2">
      <c r="A55" s="458">
        <v>24</v>
      </c>
      <c r="B55" s="460" t="s">
        <v>19</v>
      </c>
      <c r="C55" s="237" t="s">
        <v>458</v>
      </c>
      <c r="D55" s="230" t="s">
        <v>137</v>
      </c>
      <c r="E55" s="229">
        <f>E56/$E$80</f>
        <v>0</v>
      </c>
      <c r="F55" s="36"/>
      <c r="G55" s="36"/>
      <c r="H55" s="36"/>
      <c r="I55" s="37"/>
      <c r="J55" s="38"/>
      <c r="K55" s="39">
        <v>1</v>
      </c>
    </row>
    <row r="56" spans="1:11" hidden="1" x14ac:dyDescent="0.2">
      <c r="A56" s="459"/>
      <c r="B56" s="460"/>
      <c r="C56" s="237"/>
      <c r="D56" s="230" t="s">
        <v>138</v>
      </c>
      <c r="E56" s="234">
        <f>'Planilha Orcamentaria'!H222</f>
        <v>0</v>
      </c>
      <c r="F56" s="40">
        <f t="shared" ref="F56:I56" si="28">F55*$E$28</f>
        <v>0</v>
      </c>
      <c r="G56" s="40">
        <f t="shared" si="28"/>
        <v>0</v>
      </c>
      <c r="H56" s="40">
        <f t="shared" si="28"/>
        <v>0</v>
      </c>
      <c r="I56" s="40">
        <f t="shared" si="28"/>
        <v>0</v>
      </c>
      <c r="J56" s="40">
        <f>E56*J55</f>
        <v>0</v>
      </c>
      <c r="K56" s="40">
        <f>K55*E56</f>
        <v>0</v>
      </c>
    </row>
    <row r="57" spans="1:11" hidden="1" x14ac:dyDescent="0.2">
      <c r="A57" s="458">
        <v>25</v>
      </c>
      <c r="B57" s="460" t="s">
        <v>28</v>
      </c>
      <c r="C57" s="238" t="s">
        <v>459</v>
      </c>
      <c r="D57" s="230" t="s">
        <v>137</v>
      </c>
      <c r="E57" s="229">
        <f>E58/$E$80</f>
        <v>0</v>
      </c>
      <c r="F57" s="36"/>
      <c r="G57" s="36"/>
      <c r="H57" s="36"/>
      <c r="I57" s="37"/>
      <c r="J57" s="38"/>
      <c r="K57" s="242">
        <v>1</v>
      </c>
    </row>
    <row r="58" spans="1:11" hidden="1" x14ac:dyDescent="0.2">
      <c r="A58" s="459"/>
      <c r="B58" s="460"/>
      <c r="C58" s="239"/>
      <c r="D58" s="230" t="s">
        <v>138</v>
      </c>
      <c r="E58" s="235">
        <f>'Planilha Orcamentaria'!H225</f>
        <v>0</v>
      </c>
      <c r="F58" s="40">
        <f t="shared" ref="F58:I58" si="29">F57*$E$30</f>
        <v>0</v>
      </c>
      <c r="G58" s="40">
        <f t="shared" si="29"/>
        <v>0</v>
      </c>
      <c r="H58" s="40">
        <f t="shared" si="29"/>
        <v>0</v>
      </c>
      <c r="I58" s="40">
        <f t="shared" si="29"/>
        <v>0</v>
      </c>
      <c r="J58" s="40">
        <f>E58*J57</f>
        <v>0</v>
      </c>
      <c r="K58" s="40">
        <f>K57*E58</f>
        <v>0</v>
      </c>
    </row>
    <row r="59" spans="1:11" hidden="1" x14ac:dyDescent="0.2">
      <c r="A59" s="458">
        <v>26</v>
      </c>
      <c r="B59" s="460" t="s">
        <v>19</v>
      </c>
      <c r="C59" s="237" t="s">
        <v>460</v>
      </c>
      <c r="D59" s="230" t="s">
        <v>137</v>
      </c>
      <c r="E59" s="229">
        <f>E60/$E$80</f>
        <v>0</v>
      </c>
      <c r="F59" s="36"/>
      <c r="G59" s="36"/>
      <c r="H59" s="36"/>
      <c r="I59" s="37"/>
      <c r="J59" s="38"/>
      <c r="K59" s="242">
        <v>1</v>
      </c>
    </row>
    <row r="60" spans="1:11" hidden="1" x14ac:dyDescent="0.2">
      <c r="A60" s="459"/>
      <c r="B60" s="460"/>
      <c r="C60" s="237"/>
      <c r="D60" s="230" t="s">
        <v>138</v>
      </c>
      <c r="E60" s="231">
        <f>'Planilha Orcamentaria'!H239</f>
        <v>0</v>
      </c>
      <c r="F60" s="40">
        <f>F59*$E$28</f>
        <v>0</v>
      </c>
      <c r="G60" s="40">
        <f>G59*$E$28</f>
        <v>0</v>
      </c>
      <c r="H60" s="40">
        <f>H59*$E$28</f>
        <v>0</v>
      </c>
      <c r="I60" s="40">
        <f>I59*$E$28</f>
        <v>0</v>
      </c>
      <c r="J60" s="40">
        <f>E60*J59</f>
        <v>0</v>
      </c>
      <c r="K60" s="40">
        <f>K59*E60</f>
        <v>0</v>
      </c>
    </row>
    <row r="61" spans="1:11" hidden="1" x14ac:dyDescent="0.2">
      <c r="A61" s="458">
        <v>27</v>
      </c>
      <c r="B61" s="460" t="s">
        <v>28</v>
      </c>
      <c r="C61" s="238" t="s">
        <v>461</v>
      </c>
      <c r="D61" s="230" t="s">
        <v>137</v>
      </c>
      <c r="E61" s="229">
        <f>E62/$E$80</f>
        <v>0</v>
      </c>
      <c r="F61" s="36"/>
      <c r="G61" s="36"/>
      <c r="H61" s="36"/>
      <c r="I61" s="37"/>
      <c r="J61" s="38"/>
      <c r="K61" s="242">
        <v>1</v>
      </c>
    </row>
    <row r="62" spans="1:11" hidden="1" x14ac:dyDescent="0.2">
      <c r="A62" s="459"/>
      <c r="B62" s="460"/>
      <c r="C62" s="239"/>
      <c r="D62" s="236" t="s">
        <v>138</v>
      </c>
      <c r="E62" s="231">
        <f>'Planilha Orcamentaria'!H242</f>
        <v>0</v>
      </c>
      <c r="F62" s="40">
        <f t="shared" ref="F62:I62" si="30">F61*$E$34</f>
        <v>0</v>
      </c>
      <c r="G62" s="40">
        <f t="shared" si="30"/>
        <v>0</v>
      </c>
      <c r="H62" s="40">
        <f t="shared" si="30"/>
        <v>0</v>
      </c>
      <c r="I62" s="40">
        <f t="shared" si="30"/>
        <v>0</v>
      </c>
      <c r="J62" s="40">
        <f>E62*J61</f>
        <v>0</v>
      </c>
      <c r="K62" s="40">
        <f>K61*E62</f>
        <v>0</v>
      </c>
    </row>
    <row r="63" spans="1:11" hidden="1" x14ac:dyDescent="0.2">
      <c r="A63" s="458">
        <v>28</v>
      </c>
      <c r="B63" s="460" t="s">
        <v>19</v>
      </c>
      <c r="C63" s="237" t="s">
        <v>462</v>
      </c>
      <c r="D63" s="230" t="s">
        <v>137</v>
      </c>
      <c r="E63" s="229">
        <f>E64/$E$80</f>
        <v>0</v>
      </c>
      <c r="F63" s="36"/>
      <c r="G63" s="36"/>
      <c r="H63" s="36"/>
      <c r="I63" s="37"/>
      <c r="J63" s="38"/>
      <c r="K63" s="242">
        <v>1</v>
      </c>
    </row>
    <row r="64" spans="1:11" hidden="1" x14ac:dyDescent="0.2">
      <c r="A64" s="459"/>
      <c r="B64" s="460"/>
      <c r="C64" s="237"/>
      <c r="D64" s="230" t="s">
        <v>138</v>
      </c>
      <c r="E64" s="234">
        <f>'Planilha Orcamentaria'!H256</f>
        <v>0</v>
      </c>
      <c r="F64" s="40">
        <f t="shared" ref="F64:I64" si="31">F63*$E$28</f>
        <v>0</v>
      </c>
      <c r="G64" s="40">
        <f t="shared" si="31"/>
        <v>0</v>
      </c>
      <c r="H64" s="40">
        <f t="shared" si="31"/>
        <v>0</v>
      </c>
      <c r="I64" s="40">
        <f t="shared" si="31"/>
        <v>0</v>
      </c>
      <c r="J64" s="40">
        <f>E64*J63</f>
        <v>0</v>
      </c>
      <c r="K64" s="40">
        <f>K63*E64</f>
        <v>0</v>
      </c>
    </row>
    <row r="65" spans="1:12" hidden="1" x14ac:dyDescent="0.2">
      <c r="A65" s="458">
        <v>29</v>
      </c>
      <c r="B65" s="460" t="s">
        <v>28</v>
      </c>
      <c r="C65" s="238" t="s">
        <v>463</v>
      </c>
      <c r="D65" s="230" t="s">
        <v>137</v>
      </c>
      <c r="E65" s="229">
        <f>E66/$E$80</f>
        <v>0</v>
      </c>
      <c r="F65" s="36"/>
      <c r="G65" s="36"/>
      <c r="H65" s="36"/>
      <c r="I65" s="37"/>
      <c r="J65" s="38"/>
      <c r="K65" s="242">
        <v>1</v>
      </c>
    </row>
    <row r="66" spans="1:12" hidden="1" x14ac:dyDescent="0.2">
      <c r="A66" s="459"/>
      <c r="B66" s="460"/>
      <c r="C66" s="239"/>
      <c r="D66" s="230" t="s">
        <v>138</v>
      </c>
      <c r="E66" s="235">
        <f>'Planilha Orcamentaria'!H259</f>
        <v>0</v>
      </c>
      <c r="F66" s="40">
        <f t="shared" ref="F66:I66" si="32">F65*$E$30</f>
        <v>0</v>
      </c>
      <c r="G66" s="40">
        <f t="shared" si="32"/>
        <v>0</v>
      </c>
      <c r="H66" s="40">
        <f t="shared" si="32"/>
        <v>0</v>
      </c>
      <c r="I66" s="40">
        <f t="shared" si="32"/>
        <v>0</v>
      </c>
      <c r="J66" s="40">
        <f>E66*J65</f>
        <v>0</v>
      </c>
      <c r="K66" s="40">
        <f>K65*E66</f>
        <v>0</v>
      </c>
    </row>
    <row r="67" spans="1:12" hidden="1" x14ac:dyDescent="0.2">
      <c r="A67" s="458">
        <v>30</v>
      </c>
      <c r="B67" s="460" t="s">
        <v>19</v>
      </c>
      <c r="C67" s="237" t="s">
        <v>464</v>
      </c>
      <c r="D67" s="230" t="s">
        <v>137</v>
      </c>
      <c r="E67" s="229">
        <f>E68/$E$80</f>
        <v>0</v>
      </c>
      <c r="F67" s="36"/>
      <c r="G67" s="36"/>
      <c r="H67" s="36"/>
      <c r="I67" s="37"/>
      <c r="J67" s="38"/>
      <c r="K67" s="242">
        <v>1</v>
      </c>
    </row>
    <row r="68" spans="1:12" hidden="1" x14ac:dyDescent="0.2">
      <c r="A68" s="459"/>
      <c r="B68" s="460"/>
      <c r="C68" s="237"/>
      <c r="D68" s="230" t="s">
        <v>138</v>
      </c>
      <c r="E68" s="231">
        <f>'Planilha Orcamentaria'!H273</f>
        <v>0</v>
      </c>
      <c r="F68" s="40">
        <f>F67*$E$28</f>
        <v>0</v>
      </c>
      <c r="G68" s="40">
        <f>G67*$E$28</f>
        <v>0</v>
      </c>
      <c r="H68" s="40">
        <f>H67*$E$28</f>
        <v>0</v>
      </c>
      <c r="I68" s="40">
        <f>I67*$E$28</f>
        <v>0</v>
      </c>
      <c r="J68" s="40">
        <f>E68*J67</f>
        <v>0</v>
      </c>
      <c r="K68" s="40">
        <f>K67*E68</f>
        <v>0</v>
      </c>
    </row>
    <row r="69" spans="1:12" hidden="1" x14ac:dyDescent="0.2">
      <c r="A69" s="458">
        <v>31</v>
      </c>
      <c r="B69" s="460" t="s">
        <v>28</v>
      </c>
      <c r="C69" s="238" t="s">
        <v>465</v>
      </c>
      <c r="D69" s="230" t="s">
        <v>137</v>
      </c>
      <c r="E69" s="229">
        <f>E70/$E$80</f>
        <v>0</v>
      </c>
      <c r="F69" s="36"/>
      <c r="G69" s="36"/>
      <c r="H69" s="36"/>
      <c r="I69" s="37"/>
      <c r="J69" s="38"/>
      <c r="K69" s="242">
        <v>1</v>
      </c>
    </row>
    <row r="70" spans="1:12" hidden="1" x14ac:dyDescent="0.2">
      <c r="A70" s="459"/>
      <c r="B70" s="460"/>
      <c r="C70" s="240"/>
      <c r="D70" s="236" t="s">
        <v>138</v>
      </c>
      <c r="E70" s="231">
        <f>'Planilha Orcamentaria'!H276</f>
        <v>0</v>
      </c>
      <c r="F70" s="40">
        <f t="shared" ref="F70:I70" si="33">F69*$E$34</f>
        <v>0</v>
      </c>
      <c r="G70" s="40">
        <f t="shared" si="33"/>
        <v>0</v>
      </c>
      <c r="H70" s="40">
        <f t="shared" si="33"/>
        <v>0</v>
      </c>
      <c r="I70" s="40">
        <f t="shared" si="33"/>
        <v>0</v>
      </c>
      <c r="J70" s="40">
        <f>E70*J69</f>
        <v>0</v>
      </c>
      <c r="K70" s="40">
        <f>K69*E70</f>
        <v>0</v>
      </c>
    </row>
    <row r="71" spans="1:12" hidden="1" x14ac:dyDescent="0.2">
      <c r="A71" s="458">
        <v>32</v>
      </c>
      <c r="B71" s="460" t="s">
        <v>19</v>
      </c>
      <c r="C71" s="280" t="s">
        <v>552</v>
      </c>
      <c r="D71" s="230" t="s">
        <v>137</v>
      </c>
      <c r="E71" s="229">
        <f>E72/$E$80</f>
        <v>0</v>
      </c>
      <c r="F71" s="36"/>
      <c r="G71" s="36"/>
      <c r="H71" s="36"/>
      <c r="I71" s="37"/>
      <c r="J71" s="38"/>
      <c r="K71" s="242">
        <v>1</v>
      </c>
    </row>
    <row r="72" spans="1:12" hidden="1" x14ac:dyDescent="0.2">
      <c r="A72" s="459"/>
      <c r="B72" s="460"/>
      <c r="C72" s="280"/>
      <c r="D72" s="230" t="s">
        <v>138</v>
      </c>
      <c r="E72" s="231">
        <f>'Planilha Orcamentaria'!H291</f>
        <v>0</v>
      </c>
      <c r="F72" s="40">
        <f>F71*$E$28</f>
        <v>0</v>
      </c>
      <c r="G72" s="40">
        <f>G71*$E$28</f>
        <v>0</v>
      </c>
      <c r="H72" s="40">
        <f>H71*$E$28</f>
        <v>0</v>
      </c>
      <c r="I72" s="40">
        <f>I71*$E$28</f>
        <v>0</v>
      </c>
      <c r="J72" s="40">
        <f>E72*J71</f>
        <v>0</v>
      </c>
      <c r="K72" s="40">
        <f>K71*E72</f>
        <v>0</v>
      </c>
    </row>
    <row r="73" spans="1:12" hidden="1" x14ac:dyDescent="0.2">
      <c r="A73" s="458">
        <v>33</v>
      </c>
      <c r="B73" s="460" t="s">
        <v>28</v>
      </c>
      <c r="C73" s="281" t="s">
        <v>553</v>
      </c>
      <c r="D73" s="230" t="s">
        <v>137</v>
      </c>
      <c r="E73" s="229">
        <f>E74/$E$80</f>
        <v>0</v>
      </c>
      <c r="F73" s="36"/>
      <c r="G73" s="36"/>
      <c r="H73" s="36"/>
      <c r="I73" s="37"/>
      <c r="J73" s="38"/>
      <c r="K73" s="242">
        <v>1</v>
      </c>
    </row>
    <row r="74" spans="1:12" hidden="1" x14ac:dyDescent="0.2">
      <c r="A74" s="459"/>
      <c r="B74" s="460"/>
      <c r="C74" s="240"/>
      <c r="D74" s="236" t="s">
        <v>138</v>
      </c>
      <c r="E74" s="231">
        <f>'Planilha Orcamentaria'!H294</f>
        <v>0</v>
      </c>
      <c r="F74" s="40">
        <f t="shared" ref="F74:I74" si="34">F73*$E$34</f>
        <v>0</v>
      </c>
      <c r="G74" s="40">
        <f t="shared" si="34"/>
        <v>0</v>
      </c>
      <c r="H74" s="40">
        <f t="shared" si="34"/>
        <v>0</v>
      </c>
      <c r="I74" s="40">
        <f t="shared" si="34"/>
        <v>0</v>
      </c>
      <c r="J74" s="40">
        <f>E74*J73</f>
        <v>0</v>
      </c>
      <c r="K74" s="40">
        <f>K73*E74</f>
        <v>0</v>
      </c>
    </row>
    <row r="75" spans="1:12" hidden="1" x14ac:dyDescent="0.2">
      <c r="A75" s="458">
        <v>34</v>
      </c>
      <c r="B75" s="460" t="s">
        <v>19</v>
      </c>
      <c r="C75" s="286" t="s">
        <v>591</v>
      </c>
      <c r="D75" s="230" t="s">
        <v>137</v>
      </c>
      <c r="E75" s="229">
        <f>E76/$E$80</f>
        <v>0</v>
      </c>
      <c r="F75" s="36"/>
      <c r="G75" s="36"/>
      <c r="H75" s="36"/>
      <c r="I75" s="37"/>
      <c r="J75" s="38"/>
      <c r="K75" s="242">
        <v>1</v>
      </c>
    </row>
    <row r="76" spans="1:12" hidden="1" x14ac:dyDescent="0.2">
      <c r="A76" s="459"/>
      <c r="B76" s="460"/>
      <c r="C76" s="286"/>
      <c r="D76" s="230" t="s">
        <v>138</v>
      </c>
      <c r="E76" s="231">
        <f>'Planilha Orcamentaria'!H308</f>
        <v>0</v>
      </c>
      <c r="F76" s="40">
        <f>F75*$E$28</f>
        <v>0</v>
      </c>
      <c r="G76" s="40">
        <f>G75*$E$28</f>
        <v>0</v>
      </c>
      <c r="H76" s="40">
        <f>H75*$E$28</f>
        <v>0</v>
      </c>
      <c r="I76" s="40">
        <f>I75*$E$28</f>
        <v>0</v>
      </c>
      <c r="J76" s="40">
        <f>E76*J75</f>
        <v>0</v>
      </c>
      <c r="K76" s="40">
        <f>K75*E76</f>
        <v>0</v>
      </c>
    </row>
    <row r="77" spans="1:12" hidden="1" x14ac:dyDescent="0.2">
      <c r="A77" s="458">
        <v>35</v>
      </c>
      <c r="B77" s="460" t="s">
        <v>28</v>
      </c>
      <c r="C77" s="287" t="s">
        <v>592</v>
      </c>
      <c r="D77" s="230" t="s">
        <v>137</v>
      </c>
      <c r="E77" s="229">
        <f>E78/$E$80</f>
        <v>0</v>
      </c>
      <c r="F77" s="36"/>
      <c r="G77" s="36"/>
      <c r="H77" s="36"/>
      <c r="I77" s="37"/>
      <c r="J77" s="38"/>
      <c r="K77" s="242">
        <v>1</v>
      </c>
    </row>
    <row r="78" spans="1:12" hidden="1" x14ac:dyDescent="0.2">
      <c r="A78" s="459"/>
      <c r="B78" s="460"/>
      <c r="C78" s="240"/>
      <c r="D78" s="236" t="s">
        <v>138</v>
      </c>
      <c r="E78" s="231">
        <f>'Planilha Orcamentaria'!H310</f>
        <v>0</v>
      </c>
      <c r="F78" s="40">
        <f t="shared" ref="F78:I78" si="35">F77*$E$34</f>
        <v>0</v>
      </c>
      <c r="G78" s="40">
        <f t="shared" si="35"/>
        <v>0</v>
      </c>
      <c r="H78" s="40">
        <f t="shared" si="35"/>
        <v>0</v>
      </c>
      <c r="I78" s="40">
        <f t="shared" si="35"/>
        <v>0</v>
      </c>
      <c r="J78" s="40">
        <f>E78*J77</f>
        <v>0</v>
      </c>
      <c r="K78" s="40">
        <f>K77*E78</f>
        <v>0</v>
      </c>
    </row>
    <row r="79" spans="1:12" x14ac:dyDescent="0.2">
      <c r="A79" s="222" t="s">
        <v>140</v>
      </c>
      <c r="B79" s="223"/>
      <c r="C79" s="224"/>
      <c r="D79" s="42" t="s">
        <v>137</v>
      </c>
      <c r="E79" s="59">
        <f>E69+E67+E65+E63+E61+E59+E57+E55+E53+E51+E49+E47+E45+E43+E41+E39+E37+E35+E33+E31+E29+E27+E25+E23+E21+E19+E17+E15+E13+E11+E9+E71+E73</f>
        <v>0.99999999999999989</v>
      </c>
      <c r="F79" s="43">
        <f t="shared" ref="F79:K79" si="36">F80/$E$80</f>
        <v>0.58066176687824322</v>
      </c>
      <c r="G79" s="43">
        <f t="shared" si="36"/>
        <v>0.41933823312175661</v>
      </c>
      <c r="H79" s="43">
        <f t="shared" si="36"/>
        <v>0</v>
      </c>
      <c r="I79" s="43">
        <f t="shared" si="36"/>
        <v>0</v>
      </c>
      <c r="J79" s="43">
        <f t="shared" si="36"/>
        <v>0</v>
      </c>
      <c r="K79" s="43">
        <f t="shared" si="36"/>
        <v>0</v>
      </c>
      <c r="L79" s="120">
        <f>F79+G79+H79+I79+J79+K79</f>
        <v>0.99999999999999978</v>
      </c>
    </row>
    <row r="80" spans="1:12" ht="13.5" thickBot="1" x14ac:dyDescent="0.25">
      <c r="A80" s="225"/>
      <c r="B80" s="226"/>
      <c r="C80" s="227"/>
      <c r="D80" s="44" t="s">
        <v>138</v>
      </c>
      <c r="E80" s="60">
        <f>E70+E68+E66+E64+E62+E60+E58+E56+E54+E52+E50+E48+E46+E44+E42+E40+E38+E36+E34+E32+E30+E28+E26+E24+E22+E20+E18+E16+E14+E12+E10+E72+E74+E76+E78</f>
        <v>307089.98090000002</v>
      </c>
      <c r="F80" s="45">
        <f t="shared" ref="F80:J80" si="37">F10+F12+F14+F16+F18+F20+F22+F32+F24+F26+F28+F30+F34+F36+F38+F40+F42+F44+F46+F48+F50+F52+F54+F56+F58+F60+F62+F64+F66+F68+F70+F72+F74</f>
        <v>178315.41089999999</v>
      </c>
      <c r="G80" s="45">
        <f t="shared" si="37"/>
        <v>128774.56999999999</v>
      </c>
      <c r="H80" s="45">
        <f t="shared" si="37"/>
        <v>0</v>
      </c>
      <c r="I80" s="45">
        <f t="shared" si="37"/>
        <v>0</v>
      </c>
      <c r="J80" s="45">
        <f t="shared" si="37"/>
        <v>0</v>
      </c>
      <c r="K80" s="45">
        <f>K10+K12+K14+K16+K18+K20+K22+K32+K24+K26+K28+K30+K34+K36+K38+K40+K42+K44+K46+K48+K50+K52+K54+K56+K58+K60+K62+K64+K66+K68+K70+K72+K74+K76+K78</f>
        <v>0</v>
      </c>
      <c r="L80" s="241">
        <f>F80+G80+H80+J80+I80+K80</f>
        <v>307089.98089999997</v>
      </c>
    </row>
    <row r="81" spans="1:11" x14ac:dyDescent="0.2">
      <c r="A81" s="46"/>
      <c r="B81" s="46"/>
      <c r="C81" s="46"/>
      <c r="D81" s="47"/>
      <c r="E81" s="47"/>
      <c r="F81" s="46"/>
      <c r="G81" s="46"/>
      <c r="H81" s="46"/>
      <c r="I81" s="46"/>
      <c r="J81" s="46"/>
      <c r="K81" s="46"/>
    </row>
    <row r="82" spans="1:11" x14ac:dyDescent="0.2">
      <c r="A82" s="192"/>
      <c r="B82" s="193"/>
      <c r="C82" s="193"/>
      <c r="D82" s="193"/>
      <c r="E82" s="193"/>
      <c r="F82" s="193"/>
      <c r="G82" s="194"/>
      <c r="H82" s="195"/>
      <c r="I82" s="196"/>
      <c r="J82" s="196"/>
      <c r="K82" s="197"/>
    </row>
    <row r="83" spans="1:11" x14ac:dyDescent="0.2">
      <c r="A83" s="198"/>
      <c r="B83" s="355" t="s">
        <v>695</v>
      </c>
      <c r="C83" s="355"/>
      <c r="D83" s="9"/>
      <c r="E83" s="355" t="s">
        <v>697</v>
      </c>
      <c r="F83" s="355"/>
      <c r="G83" s="49"/>
      <c r="H83" s="50" t="s">
        <v>142</v>
      </c>
      <c r="I83" s="31"/>
      <c r="J83" s="31"/>
      <c r="K83" s="199"/>
    </row>
    <row r="84" spans="1:11" x14ac:dyDescent="0.2">
      <c r="A84" s="50"/>
      <c r="B84" s="489" t="s">
        <v>147</v>
      </c>
      <c r="C84" s="489"/>
      <c r="D84" s="1"/>
      <c r="E84" s="1"/>
      <c r="F84" s="1"/>
      <c r="G84" s="51"/>
      <c r="H84" s="52"/>
      <c r="I84" s="31"/>
      <c r="J84" s="31"/>
      <c r="K84" s="54"/>
    </row>
    <row r="85" spans="1:11" x14ac:dyDescent="0.2">
      <c r="A85" s="200"/>
      <c r="B85" s="53"/>
      <c r="C85" s="53"/>
      <c r="D85" s="30"/>
      <c r="E85" s="30"/>
      <c r="F85" s="31"/>
      <c r="G85" s="54"/>
      <c r="H85" s="52"/>
      <c r="I85" s="31"/>
      <c r="J85" s="31"/>
      <c r="K85" s="54"/>
    </row>
    <row r="86" spans="1:11" x14ac:dyDescent="0.2">
      <c r="A86" s="201"/>
      <c r="B86" s="355" t="s">
        <v>145</v>
      </c>
      <c r="C86" s="355"/>
      <c r="D86" s="55"/>
      <c r="E86" s="55"/>
      <c r="F86" s="56"/>
      <c r="G86" s="54"/>
      <c r="H86" s="52"/>
      <c r="I86" s="31"/>
      <c r="J86" s="31"/>
      <c r="K86" s="54"/>
    </row>
    <row r="87" spans="1:11" x14ac:dyDescent="0.2">
      <c r="A87" s="202"/>
      <c r="B87" s="483" t="s">
        <v>146</v>
      </c>
      <c r="C87" s="483"/>
      <c r="D87" s="57"/>
      <c r="E87" s="57"/>
      <c r="F87" s="31"/>
      <c r="G87" s="54"/>
      <c r="H87" s="52"/>
      <c r="I87" s="31"/>
      <c r="J87" s="31"/>
      <c r="K87" s="54"/>
    </row>
    <row r="88" spans="1:11" x14ac:dyDescent="0.2">
      <c r="A88" s="52"/>
      <c r="B88" s="31"/>
      <c r="C88" s="31"/>
      <c r="D88" s="30"/>
      <c r="E88" s="30"/>
      <c r="F88" s="31"/>
      <c r="G88" s="31"/>
      <c r="H88" s="52"/>
      <c r="I88" s="31"/>
      <c r="J88" s="31"/>
      <c r="K88" s="54"/>
    </row>
    <row r="89" spans="1:11" x14ac:dyDescent="0.2">
      <c r="A89" s="203"/>
      <c r="B89" s="204"/>
      <c r="C89" s="204"/>
      <c r="D89" s="205"/>
      <c r="E89" s="205"/>
      <c r="F89" s="204"/>
      <c r="G89" s="204"/>
      <c r="H89" s="204"/>
      <c r="I89" s="204"/>
      <c r="J89" s="204"/>
      <c r="K89" s="206"/>
    </row>
  </sheetData>
  <mergeCells count="99">
    <mergeCell ref="A1:K1"/>
    <mergeCell ref="B83:C83"/>
    <mergeCell ref="B84:C8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E83:F83"/>
    <mergeCell ref="C25:C26"/>
    <mergeCell ref="B86:C86"/>
    <mergeCell ref="B87:C87"/>
    <mergeCell ref="A31:A32"/>
    <mergeCell ref="B31:B32"/>
    <mergeCell ref="C31:C32"/>
    <mergeCell ref="A33:A34"/>
    <mergeCell ref="B33:B34"/>
    <mergeCell ref="C33:C34"/>
    <mergeCell ref="A35:A36"/>
    <mergeCell ref="A37:A38"/>
    <mergeCell ref="A39:A40"/>
    <mergeCell ref="A41:A42"/>
    <mergeCell ref="A43:A44"/>
    <mergeCell ref="A45:A46"/>
    <mergeCell ref="A47:A48"/>
    <mergeCell ref="B35:B3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9:B10"/>
    <mergeCell ref="C9:C10"/>
    <mergeCell ref="B11:B12"/>
    <mergeCell ref="C11:C12"/>
    <mergeCell ref="B13:B14"/>
    <mergeCell ref="C13:C14"/>
    <mergeCell ref="A7:C7"/>
    <mergeCell ref="D7:H7"/>
    <mergeCell ref="I7:K7"/>
    <mergeCell ref="A3:K3"/>
    <mergeCell ref="A5:K5"/>
    <mergeCell ref="A6:C6"/>
    <mergeCell ref="I6:K6"/>
    <mergeCell ref="D6:E6"/>
    <mergeCell ref="F6:G6"/>
    <mergeCell ref="C35:C36"/>
    <mergeCell ref="B37:B38"/>
    <mergeCell ref="C37:C38"/>
    <mergeCell ref="B39:B40"/>
    <mergeCell ref="C39:C40"/>
    <mergeCell ref="B45:B46"/>
    <mergeCell ref="B47:B48"/>
    <mergeCell ref="B41:B42"/>
    <mergeCell ref="C41:C42"/>
    <mergeCell ref="B43:B44"/>
    <mergeCell ref="B53:B54"/>
    <mergeCell ref="B55:B56"/>
    <mergeCell ref="A55:A56"/>
    <mergeCell ref="B49:B50"/>
    <mergeCell ref="B51:B52"/>
    <mergeCell ref="A49:A50"/>
    <mergeCell ref="A51:A52"/>
    <mergeCell ref="A53:A54"/>
    <mergeCell ref="B57:B58"/>
    <mergeCell ref="A59:A60"/>
    <mergeCell ref="B59:B60"/>
    <mergeCell ref="A57:A58"/>
    <mergeCell ref="A61:A62"/>
    <mergeCell ref="B61:B62"/>
    <mergeCell ref="A67:A68"/>
    <mergeCell ref="B67:B68"/>
    <mergeCell ref="A69:A70"/>
    <mergeCell ref="B69:B70"/>
    <mergeCell ref="A63:A64"/>
    <mergeCell ref="B63:B64"/>
    <mergeCell ref="A65:A66"/>
    <mergeCell ref="B65:B66"/>
    <mergeCell ref="A75:A76"/>
    <mergeCell ref="B75:B76"/>
    <mergeCell ref="A77:A78"/>
    <mergeCell ref="B77:B78"/>
    <mergeCell ref="A71:A72"/>
    <mergeCell ref="B71:B72"/>
    <mergeCell ref="A73:A74"/>
    <mergeCell ref="B73:B74"/>
  </mergeCells>
  <conditionalFormatting sqref="L36">
    <cfRule type="cellIs" dxfId="1" priority="3" operator="notEqual">
      <formula>$E$80</formula>
    </cfRule>
  </conditionalFormatting>
  <conditionalFormatting sqref="L35">
    <cfRule type="cellIs" dxfId="0" priority="1" operator="notEqual">
      <formula>$E$79</formula>
    </cfRule>
  </conditionalFormatting>
  <printOptions horizontalCentered="1"/>
  <pageMargins left="0.39370078740157483" right="0.19685039370078741" top="0.59055118110236227" bottom="0.19685039370078741" header="0.19685039370078741" footer="0"/>
  <pageSetup paperSize="9" scale="67" fitToHeight="2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581025</xdr:colOff>
                <xdr:row>0</xdr:row>
                <xdr:rowOff>133350</xdr:rowOff>
              </from>
              <to>
                <xdr:col>2</xdr:col>
                <xdr:colOff>514350</xdr:colOff>
                <xdr:row>2</xdr:row>
                <xdr:rowOff>171450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BreakPreview" topLeftCell="A7" zoomScaleSheetLayoutView="100" workbookViewId="0">
      <selection activeCell="A27" sqref="A27:H27"/>
    </sheetView>
  </sheetViews>
  <sheetFormatPr defaultRowHeight="12.75" x14ac:dyDescent="0.2"/>
  <cols>
    <col min="1" max="2" width="9.140625" style="155"/>
    <col min="3" max="3" width="21" style="155" customWidth="1"/>
    <col min="4" max="4" width="25.28515625" style="155" customWidth="1"/>
    <col min="5" max="6" width="9.140625" style="155"/>
    <col min="7" max="7" width="34.7109375" style="155" customWidth="1"/>
    <col min="8" max="16384" width="9.140625" style="155"/>
  </cols>
  <sheetData>
    <row r="1" spans="1:7" ht="13.5" thickBot="1" x14ac:dyDescent="0.25"/>
    <row r="2" spans="1:7" ht="72.75" customHeight="1" thickBot="1" x14ac:dyDescent="0.25">
      <c r="B2" s="526" t="s">
        <v>758</v>
      </c>
      <c r="C2" s="527"/>
      <c r="D2" s="527"/>
      <c r="E2" s="527"/>
      <c r="F2" s="527"/>
      <c r="G2" s="528"/>
    </row>
    <row r="3" spans="1:7" ht="13.5" thickBot="1" x14ac:dyDescent="0.25">
      <c r="B3" s="529" t="s">
        <v>178</v>
      </c>
      <c r="C3" s="530"/>
      <c r="D3" s="530"/>
      <c r="E3" s="530"/>
      <c r="F3" s="530"/>
      <c r="G3" s="531"/>
    </row>
    <row r="4" spans="1:7" x14ac:dyDescent="0.2">
      <c r="B4" s="156" t="s">
        <v>179</v>
      </c>
      <c r="C4" s="532" t="s">
        <v>756</v>
      </c>
      <c r="D4" s="532"/>
      <c r="E4" s="532"/>
      <c r="F4" s="532"/>
      <c r="G4" s="533"/>
    </row>
    <row r="5" spans="1:7" x14ac:dyDescent="0.2">
      <c r="B5" s="505" t="s">
        <v>180</v>
      </c>
      <c r="C5" s="522"/>
      <c r="D5" s="522"/>
      <c r="E5" s="522"/>
      <c r="F5" s="522"/>
      <c r="G5" s="534"/>
    </row>
    <row r="6" spans="1:7" x14ac:dyDescent="0.2">
      <c r="A6" s="157"/>
      <c r="B6" s="535" t="s">
        <v>181</v>
      </c>
      <c r="C6" s="536"/>
      <c r="D6" s="536"/>
      <c r="E6" s="536"/>
      <c r="F6" s="536"/>
      <c r="G6" s="537"/>
    </row>
    <row r="7" spans="1:7" x14ac:dyDescent="0.2">
      <c r="B7" s="158"/>
      <c r="C7" s="506" t="s">
        <v>182</v>
      </c>
      <c r="D7" s="523"/>
      <c r="E7" s="159" t="s">
        <v>183</v>
      </c>
      <c r="F7" s="524" t="s">
        <v>214</v>
      </c>
      <c r="G7" s="525"/>
    </row>
    <row r="8" spans="1:7" x14ac:dyDescent="0.2">
      <c r="B8" s="158"/>
      <c r="C8" s="505" t="s">
        <v>211</v>
      </c>
      <c r="D8" s="506"/>
      <c r="E8" s="159" t="s">
        <v>212</v>
      </c>
      <c r="F8" s="507">
        <v>100</v>
      </c>
      <c r="G8" s="508"/>
    </row>
    <row r="9" spans="1:7" x14ac:dyDescent="0.2">
      <c r="B9" s="158"/>
      <c r="C9" s="501" t="s">
        <v>184</v>
      </c>
      <c r="D9" s="502"/>
      <c r="E9" s="160" t="s">
        <v>185</v>
      </c>
      <c r="F9" s="503">
        <v>4.6699999999999998E-2</v>
      </c>
      <c r="G9" s="504"/>
    </row>
    <row r="10" spans="1:7" x14ac:dyDescent="0.2">
      <c r="B10" s="158"/>
      <c r="C10" s="501" t="s">
        <v>186</v>
      </c>
      <c r="D10" s="502"/>
      <c r="E10" s="160" t="s">
        <v>187</v>
      </c>
      <c r="F10" s="503">
        <v>7.2999999999999995E-2</v>
      </c>
      <c r="G10" s="504"/>
    </row>
    <row r="11" spans="1:7" x14ac:dyDescent="0.2">
      <c r="B11" s="158"/>
      <c r="C11" s="509" t="s">
        <v>188</v>
      </c>
      <c r="D11" s="501"/>
      <c r="E11" s="160" t="s">
        <v>189</v>
      </c>
      <c r="F11" s="510">
        <v>8.3999999999999995E-3</v>
      </c>
      <c r="G11" s="511"/>
    </row>
    <row r="12" spans="1:7" x14ac:dyDescent="0.2">
      <c r="B12" s="158"/>
      <c r="C12" s="501" t="s">
        <v>213</v>
      </c>
      <c r="D12" s="502"/>
      <c r="F12" s="503">
        <v>1.7100000000000001E-2</v>
      </c>
      <c r="G12" s="504"/>
    </row>
    <row r="13" spans="1:7" x14ac:dyDescent="0.2">
      <c r="B13" s="158"/>
      <c r="C13" s="509" t="s">
        <v>190</v>
      </c>
      <c r="D13" s="501"/>
      <c r="E13" s="160" t="s">
        <v>191</v>
      </c>
      <c r="F13" s="510">
        <v>3.0000000000000001E-3</v>
      </c>
      <c r="G13" s="511"/>
    </row>
    <row r="14" spans="1:7" x14ac:dyDescent="0.2">
      <c r="B14" s="158"/>
      <c r="C14" s="501" t="s">
        <v>192</v>
      </c>
      <c r="D14" s="502"/>
      <c r="E14" s="160" t="s">
        <v>193</v>
      </c>
      <c r="F14" s="503">
        <v>4.4000000000000003E-3</v>
      </c>
      <c r="G14" s="504"/>
    </row>
    <row r="15" spans="1:7" x14ac:dyDescent="0.2">
      <c r="B15" s="158"/>
      <c r="C15" s="501" t="s">
        <v>194</v>
      </c>
      <c r="D15" s="502"/>
      <c r="E15" s="160" t="s">
        <v>195</v>
      </c>
      <c r="F15" s="503">
        <v>9.7000000000000003E-3</v>
      </c>
      <c r="G15" s="504"/>
    </row>
    <row r="16" spans="1:7" x14ac:dyDescent="0.2">
      <c r="B16" s="158"/>
      <c r="C16" s="501" t="s">
        <v>196</v>
      </c>
      <c r="D16" s="502"/>
      <c r="E16" s="160" t="s">
        <v>197</v>
      </c>
      <c r="F16" s="503">
        <v>7.1499999999999994E-2</v>
      </c>
      <c r="G16" s="504"/>
    </row>
    <row r="17" spans="1:9" x14ac:dyDescent="0.2">
      <c r="B17" s="158"/>
      <c r="C17" s="501" t="s">
        <v>198</v>
      </c>
      <c r="D17" s="502"/>
      <c r="E17" s="160" t="s">
        <v>198</v>
      </c>
      <c r="F17" s="503">
        <v>3.5000000000000003E-2</v>
      </c>
      <c r="G17" s="504"/>
    </row>
    <row r="18" spans="1:9" x14ac:dyDescent="0.2">
      <c r="B18" s="158"/>
      <c r="C18" s="501" t="s">
        <v>199</v>
      </c>
      <c r="D18" s="502"/>
      <c r="E18" s="160" t="s">
        <v>199</v>
      </c>
      <c r="F18" s="503">
        <v>6.4999999999999997E-3</v>
      </c>
      <c r="G18" s="504"/>
    </row>
    <row r="19" spans="1:9" x14ac:dyDescent="0.2">
      <c r="B19" s="158"/>
      <c r="C19" s="501" t="s">
        <v>200</v>
      </c>
      <c r="D19" s="502"/>
      <c r="E19" s="161" t="s">
        <v>200</v>
      </c>
      <c r="F19" s="518">
        <v>0.03</v>
      </c>
      <c r="G19" s="519"/>
    </row>
    <row r="20" spans="1:9" x14ac:dyDescent="0.2">
      <c r="B20" s="158"/>
      <c r="C20" s="501" t="s">
        <v>201</v>
      </c>
      <c r="D20" s="502"/>
      <c r="E20" s="160" t="s">
        <v>202</v>
      </c>
      <c r="F20" s="518">
        <v>4.4999999999999998E-2</v>
      </c>
      <c r="G20" s="519"/>
    </row>
    <row r="21" spans="1:9" x14ac:dyDescent="0.2">
      <c r="B21" s="158"/>
      <c r="C21" s="520" t="s">
        <v>203</v>
      </c>
      <c r="D21" s="521" t="s">
        <v>204</v>
      </c>
      <c r="E21" s="522"/>
      <c r="F21" s="506"/>
      <c r="G21" s="494">
        <v>-1</v>
      </c>
    </row>
    <row r="22" spans="1:9" x14ac:dyDescent="0.2">
      <c r="B22" s="158"/>
      <c r="C22" s="520"/>
      <c r="D22" s="495" t="s">
        <v>205</v>
      </c>
      <c r="E22" s="496"/>
      <c r="F22" s="497"/>
      <c r="G22" s="494"/>
    </row>
    <row r="23" spans="1:9" x14ac:dyDescent="0.2">
      <c r="B23" s="162"/>
      <c r="C23" s="512" t="s">
        <v>206</v>
      </c>
      <c r="D23" s="513"/>
      <c r="E23" s="503">
        <f>(1+(F9+F13+F14+F15))*(1+F11)*(1+F10)</f>
        <v>1.1510456421599999</v>
      </c>
      <c r="F23" s="503"/>
      <c r="G23" s="504"/>
    </row>
    <row r="24" spans="1:9" x14ac:dyDescent="0.2">
      <c r="B24" s="163"/>
      <c r="C24" s="512" t="s">
        <v>207</v>
      </c>
      <c r="D24" s="513"/>
      <c r="E24" s="503">
        <f>(1-(F16+F20))</f>
        <v>0.88349999999999995</v>
      </c>
      <c r="F24" s="503"/>
      <c r="G24" s="504"/>
    </row>
    <row r="25" spans="1:9" ht="13.5" thickBot="1" x14ac:dyDescent="0.25">
      <c r="B25" s="164"/>
      <c r="C25" s="514" t="s">
        <v>208</v>
      </c>
      <c r="D25" s="515"/>
      <c r="E25" s="516">
        <f>(E23/E24)-1</f>
        <v>0.30282472230899837</v>
      </c>
      <c r="F25" s="516"/>
      <c r="G25" s="517"/>
    </row>
    <row r="27" spans="1:9" x14ac:dyDescent="0.2">
      <c r="A27" s="493" t="s">
        <v>761</v>
      </c>
      <c r="B27" s="498"/>
      <c r="C27" s="498"/>
      <c r="D27" s="498"/>
      <c r="E27" s="498"/>
      <c r="F27" s="498"/>
      <c r="G27" s="498"/>
      <c r="H27" s="498"/>
      <c r="I27" s="165"/>
    </row>
    <row r="28" spans="1:9" x14ac:dyDescent="0.2">
      <c r="B28" s="166"/>
      <c r="C28" s="166"/>
      <c r="D28" s="166"/>
      <c r="E28" s="166"/>
      <c r="F28" s="167"/>
      <c r="G28" s="165"/>
      <c r="H28" s="165"/>
      <c r="I28" s="165"/>
    </row>
    <row r="29" spans="1:9" x14ac:dyDescent="0.2">
      <c r="B29" s="168"/>
      <c r="C29" s="166"/>
      <c r="D29" s="166"/>
      <c r="E29" s="166"/>
      <c r="F29" s="167"/>
      <c r="G29" s="165"/>
      <c r="H29" s="165"/>
      <c r="I29" s="165"/>
    </row>
    <row r="30" spans="1:9" x14ac:dyDescent="0.2">
      <c r="A30" s="169" t="s">
        <v>209</v>
      </c>
      <c r="B30" s="166"/>
      <c r="C30" s="166"/>
      <c r="D30" s="166"/>
      <c r="E30" s="167"/>
      <c r="F30" s="165"/>
      <c r="G30" s="165"/>
      <c r="H30" s="165"/>
      <c r="I30" s="170"/>
    </row>
    <row r="31" spans="1:9" x14ac:dyDescent="0.2">
      <c r="A31" s="499" t="s">
        <v>210</v>
      </c>
      <c r="B31" s="499"/>
      <c r="C31" s="499"/>
      <c r="D31" s="499"/>
      <c r="E31" s="499"/>
      <c r="F31" s="499"/>
      <c r="G31" s="499"/>
      <c r="H31" s="499"/>
      <c r="I31" s="171"/>
    </row>
    <row r="32" spans="1:9" x14ac:dyDescent="0.2">
      <c r="A32" s="500" t="s">
        <v>695</v>
      </c>
      <c r="B32" s="500"/>
      <c r="C32" s="500"/>
      <c r="D32" s="500"/>
      <c r="E32" s="500"/>
      <c r="F32" s="500"/>
      <c r="G32" s="500"/>
      <c r="H32" s="500"/>
      <c r="I32" s="172"/>
    </row>
    <row r="33" spans="1:9" x14ac:dyDescent="0.2">
      <c r="A33" s="492" t="s">
        <v>147</v>
      </c>
      <c r="B33" s="492"/>
      <c r="C33" s="492"/>
      <c r="D33" s="492"/>
      <c r="E33" s="492"/>
      <c r="F33" s="492"/>
      <c r="G33" s="492"/>
      <c r="H33" s="492"/>
      <c r="I33" s="173"/>
    </row>
    <row r="34" spans="1:9" x14ac:dyDescent="0.2">
      <c r="A34" s="493" t="s">
        <v>697</v>
      </c>
      <c r="B34" s="493"/>
      <c r="C34" s="493"/>
      <c r="D34" s="493"/>
      <c r="E34" s="493"/>
      <c r="F34" s="493"/>
      <c r="G34" s="493"/>
      <c r="H34" s="493"/>
    </row>
  </sheetData>
  <mergeCells count="48">
    <mergeCell ref="C7:D7"/>
    <mergeCell ref="F7:G7"/>
    <mergeCell ref="B2:G2"/>
    <mergeCell ref="B3:G3"/>
    <mergeCell ref="C4:G4"/>
    <mergeCell ref="B5:G5"/>
    <mergeCell ref="B6:G6"/>
    <mergeCell ref="C14:D14"/>
    <mergeCell ref="F14:G14"/>
    <mergeCell ref="C24:D24"/>
    <mergeCell ref="E24:G24"/>
    <mergeCell ref="C25:D25"/>
    <mergeCell ref="E25:G25"/>
    <mergeCell ref="C19:D19"/>
    <mergeCell ref="F19:G19"/>
    <mergeCell ref="C20:D20"/>
    <mergeCell ref="F20:G20"/>
    <mergeCell ref="C21:C22"/>
    <mergeCell ref="D21:F21"/>
    <mergeCell ref="C15:D15"/>
    <mergeCell ref="F15:G15"/>
    <mergeCell ref="C23:D23"/>
    <mergeCell ref="E23:G23"/>
    <mergeCell ref="C8:D8"/>
    <mergeCell ref="F8:G8"/>
    <mergeCell ref="C11:D11"/>
    <mergeCell ref="F11:G11"/>
    <mergeCell ref="C13:D13"/>
    <mergeCell ref="F13:G13"/>
    <mergeCell ref="C9:D9"/>
    <mergeCell ref="F9:G9"/>
    <mergeCell ref="C10:D10"/>
    <mergeCell ref="F10:G10"/>
    <mergeCell ref="C12:D12"/>
    <mergeCell ref="F12:G12"/>
    <mergeCell ref="C16:D16"/>
    <mergeCell ref="F16:G16"/>
    <mergeCell ref="C17:D17"/>
    <mergeCell ref="F17:G17"/>
    <mergeCell ref="C18:D18"/>
    <mergeCell ref="F18:G18"/>
    <mergeCell ref="A33:H33"/>
    <mergeCell ref="A34:H34"/>
    <mergeCell ref="G21:G22"/>
    <mergeCell ref="D22:F22"/>
    <mergeCell ref="A27:H27"/>
    <mergeCell ref="A31:H31"/>
    <mergeCell ref="A32:H32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1</xdr:col>
                <xdr:colOff>400050</xdr:colOff>
                <xdr:row>1</xdr:row>
                <xdr:rowOff>114300</xdr:rowOff>
              </from>
              <to>
                <xdr:col>2</xdr:col>
                <xdr:colOff>638175</xdr:colOff>
                <xdr:row>1</xdr:row>
                <xdr:rowOff>838200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Planilha Orcamentaria</vt:lpstr>
      <vt:lpstr>Memoria de calculo 1</vt:lpstr>
      <vt:lpstr>Memoria de calculo 2</vt:lpstr>
      <vt:lpstr>CRONOGRAMA FISICO FINANCEIRO</vt:lpstr>
      <vt:lpstr>BDI</vt:lpstr>
      <vt:lpstr>Plan1</vt:lpstr>
      <vt:lpstr>'CRONOGRAMA FISICO FINANCEIRO'!Area_de_impressao</vt:lpstr>
      <vt:lpstr>'Memoria de calculo 2'!Area_de_impressao</vt:lpstr>
      <vt:lpstr>'Planilha Orcamentaria'!Area_de_impressao</vt:lpstr>
      <vt:lpstr>'Memoria de calculo 2'!Titulos_de_impressao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Usuário do Windows</cp:lastModifiedBy>
  <cp:lastPrinted>2022-05-30T17:03:39Z</cp:lastPrinted>
  <dcterms:created xsi:type="dcterms:W3CDTF">2006-09-22T13:55:22Z</dcterms:created>
  <dcterms:modified xsi:type="dcterms:W3CDTF">2022-05-30T17:25:18Z</dcterms:modified>
</cp:coreProperties>
</file>